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1595" windowHeight="9120" activeTab="2"/>
  </bookViews>
  <sheets>
    <sheet name="Comunal" sheetId="6" r:id="rId1"/>
    <sheet name="Adulto Sectorial" sheetId="1" r:id="rId2"/>
    <sheet name="Adulto Territorial" sheetId="7" r:id="rId3"/>
    <sheet name="Infantil Sectorial" sheetId="3" r:id="rId4"/>
    <sheet name="Adulto Rural" sheetId="2" r:id="rId5"/>
    <sheet name="Infantil Rural" sheetId="4" r:id="rId6"/>
    <sheet name="Votación Total" sheetId="5" r:id="rId7"/>
  </sheets>
  <calcPr calcId="162913"/>
</workbook>
</file>

<file path=xl/calcChain.xml><?xml version="1.0" encoding="utf-8"?>
<calcChain xmlns="http://schemas.openxmlformats.org/spreadsheetml/2006/main">
  <c r="G76" i="3" l="1"/>
  <c r="E98" i="3"/>
  <c r="L98" i="3" s="1"/>
  <c r="G87" i="3"/>
  <c r="C87" i="3"/>
  <c r="R105" i="7"/>
  <c r="M102" i="1"/>
  <c r="L87" i="3" l="1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C102" i="7"/>
  <c r="F101" i="7"/>
  <c r="D101" i="7"/>
  <c r="E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H11" i="5" l="1"/>
  <c r="H6" i="5"/>
  <c r="B2" i="5" l="1"/>
  <c r="K46" i="3"/>
  <c r="Q29" i="7"/>
  <c r="Q31" i="7"/>
  <c r="Q27" i="7"/>
  <c r="U47" i="6"/>
  <c r="U10" i="6"/>
  <c r="U3" i="6"/>
  <c r="U2" i="6"/>
  <c r="Q30" i="7"/>
  <c r="Q32" i="7"/>
  <c r="T32" i="6"/>
  <c r="Q51" i="7"/>
  <c r="Q47" i="7"/>
  <c r="Q48" i="7"/>
  <c r="Q77" i="7"/>
  <c r="Q73" i="7"/>
  <c r="Q72" i="7"/>
  <c r="Q76" i="7"/>
  <c r="Q74" i="7"/>
  <c r="Q88" i="7"/>
  <c r="Q78" i="7"/>
  <c r="Q92" i="7"/>
  <c r="Q84" i="7"/>
  <c r="Q86" i="7"/>
  <c r="Q87" i="7"/>
  <c r="Q85" i="7"/>
  <c r="Q82" i="7"/>
  <c r="Q95" i="7"/>
  <c r="Q93" i="7"/>
  <c r="Q97" i="7"/>
  <c r="Q94" i="7"/>
  <c r="Q37" i="7"/>
  <c r="Q42" i="7"/>
  <c r="Q41" i="7"/>
  <c r="Q40" i="7"/>
  <c r="Q39" i="7"/>
  <c r="K39" i="3"/>
  <c r="Q36" i="7"/>
  <c r="Q38" i="7"/>
  <c r="Q14" i="7"/>
  <c r="Q13" i="7"/>
  <c r="Q21" i="7"/>
  <c r="Q16" i="7"/>
  <c r="Q22" i="7"/>
  <c r="Q20" i="7"/>
  <c r="Q19" i="7"/>
  <c r="Q23" i="7"/>
  <c r="Q17" i="7"/>
  <c r="Q15" i="7"/>
  <c r="Q57" i="7"/>
  <c r="Q59" i="7"/>
  <c r="Q58" i="7"/>
  <c r="K65" i="3"/>
  <c r="Q60" i="7"/>
  <c r="Q50" i="7"/>
  <c r="Q56" i="7"/>
  <c r="Q98" i="7"/>
  <c r="Q68" i="7"/>
  <c r="Q66" i="7"/>
  <c r="M66" i="1"/>
  <c r="Q67" i="7"/>
  <c r="Q65" i="7"/>
  <c r="K67" i="3"/>
  <c r="Q61" i="7"/>
  <c r="R8" i="7"/>
  <c r="Q8" i="7"/>
  <c r="Q49" i="7"/>
  <c r="Q83" i="7"/>
  <c r="R83" i="7"/>
  <c r="R75" i="7"/>
  <c r="Q75" i="7"/>
  <c r="T3" i="6"/>
  <c r="H8" i="5"/>
  <c r="C147" i="6"/>
  <c r="K26" i="4"/>
  <c r="J26" i="4"/>
  <c r="K6" i="4"/>
  <c r="J6" i="4"/>
  <c r="T106" i="6"/>
  <c r="T110" i="6"/>
  <c r="R96" i="7"/>
  <c r="Q96" i="7"/>
  <c r="T96" i="6"/>
  <c r="Q46" i="7"/>
  <c r="T46" i="6"/>
  <c r="M46" i="1"/>
  <c r="L46" i="1"/>
  <c r="L9" i="3"/>
  <c r="K9" i="3"/>
  <c r="Q9" i="7"/>
  <c r="R9" i="7"/>
  <c r="U9" i="6"/>
  <c r="T9" i="6"/>
  <c r="R28" i="7"/>
  <c r="Q28" i="7"/>
  <c r="T28" i="6"/>
  <c r="U28" i="6"/>
  <c r="L28" i="1"/>
  <c r="J38" i="4"/>
  <c r="U138" i="6"/>
  <c r="T138" i="6"/>
  <c r="K38" i="2"/>
  <c r="J38" i="2"/>
  <c r="U118" i="6"/>
  <c r="T118" i="6"/>
  <c r="J18" i="2"/>
  <c r="U114" i="6"/>
  <c r="T114" i="6"/>
  <c r="K14" i="2"/>
  <c r="J14" i="2"/>
  <c r="J22" i="4"/>
  <c r="K22" i="4"/>
  <c r="U122" i="6"/>
  <c r="T122" i="6"/>
  <c r="K22" i="2"/>
  <c r="J22" i="2"/>
  <c r="K2" i="4"/>
  <c r="J2" i="4"/>
  <c r="T102" i="6"/>
  <c r="J2" i="2"/>
  <c r="K30" i="4"/>
  <c r="J30" i="4"/>
  <c r="U130" i="6"/>
  <c r="T130" i="6"/>
  <c r="K30" i="2"/>
  <c r="J30" i="2"/>
  <c r="L56" i="3"/>
  <c r="K56" i="3"/>
  <c r="Q52" i="7"/>
  <c r="R52" i="7"/>
  <c r="R3" i="7"/>
  <c r="R2" i="7"/>
  <c r="Q4" i="7"/>
  <c r="Q5" i="7"/>
  <c r="Q6" i="7"/>
  <c r="Q7" i="7"/>
  <c r="Q3" i="7"/>
  <c r="Q2" i="7"/>
  <c r="S105" i="7"/>
  <c r="S106" i="7" s="1"/>
  <c r="E99" i="7"/>
  <c r="F99" i="7"/>
  <c r="G99" i="7"/>
  <c r="H99" i="7"/>
  <c r="I99" i="7"/>
  <c r="J99" i="7"/>
  <c r="K99" i="7"/>
  <c r="L99" i="7"/>
  <c r="M99" i="7"/>
  <c r="N99" i="7"/>
  <c r="E89" i="7"/>
  <c r="F89" i="7"/>
  <c r="G89" i="7"/>
  <c r="H89" i="7"/>
  <c r="I89" i="7"/>
  <c r="J89" i="7"/>
  <c r="K89" i="7"/>
  <c r="L89" i="7"/>
  <c r="M89" i="7"/>
  <c r="N89" i="7"/>
  <c r="E79" i="7"/>
  <c r="F79" i="7"/>
  <c r="G79" i="7"/>
  <c r="H79" i="7"/>
  <c r="I79" i="7"/>
  <c r="J79" i="7"/>
  <c r="K79" i="7"/>
  <c r="L79" i="7"/>
  <c r="M79" i="7"/>
  <c r="N79" i="7"/>
  <c r="E69" i="7"/>
  <c r="F69" i="7"/>
  <c r="G69" i="7"/>
  <c r="H69" i="7"/>
  <c r="I69" i="7"/>
  <c r="J69" i="7"/>
  <c r="K69" i="7"/>
  <c r="L69" i="7"/>
  <c r="M69" i="7"/>
  <c r="N69" i="7"/>
  <c r="E62" i="7"/>
  <c r="F62" i="7"/>
  <c r="G62" i="7"/>
  <c r="H62" i="7"/>
  <c r="I62" i="7"/>
  <c r="J62" i="7"/>
  <c r="K62" i="7"/>
  <c r="L62" i="7"/>
  <c r="M62" i="7"/>
  <c r="N62" i="7"/>
  <c r="E53" i="7"/>
  <c r="F53" i="7"/>
  <c r="G53" i="7"/>
  <c r="H53" i="7"/>
  <c r="I53" i="7"/>
  <c r="J53" i="7"/>
  <c r="K53" i="7"/>
  <c r="L53" i="7"/>
  <c r="M53" i="7"/>
  <c r="N53" i="7"/>
  <c r="E43" i="7"/>
  <c r="F43" i="7"/>
  <c r="G43" i="7"/>
  <c r="H43" i="7"/>
  <c r="I43" i="7"/>
  <c r="J43" i="7"/>
  <c r="K43" i="7"/>
  <c r="L43" i="7"/>
  <c r="M43" i="7"/>
  <c r="N43" i="7"/>
  <c r="E33" i="7"/>
  <c r="F33" i="7"/>
  <c r="G33" i="7"/>
  <c r="H33" i="7"/>
  <c r="I33" i="7"/>
  <c r="J33" i="7"/>
  <c r="K33" i="7"/>
  <c r="L33" i="7"/>
  <c r="M33" i="7"/>
  <c r="N33" i="7"/>
  <c r="E24" i="7"/>
  <c r="F24" i="7"/>
  <c r="G24" i="7"/>
  <c r="H24" i="7"/>
  <c r="I24" i="7"/>
  <c r="J24" i="7"/>
  <c r="K24" i="7"/>
  <c r="L24" i="7"/>
  <c r="M24" i="7"/>
  <c r="N24" i="7"/>
  <c r="N10" i="7"/>
  <c r="M10" i="7"/>
  <c r="L10" i="7"/>
  <c r="K10" i="7"/>
  <c r="J10" i="7"/>
  <c r="E10" i="7"/>
  <c r="F10" i="7"/>
  <c r="G10" i="7"/>
  <c r="H10" i="7"/>
  <c r="I10" i="7"/>
  <c r="T52" i="6"/>
  <c r="M52" i="1"/>
  <c r="L52" i="1"/>
  <c r="L42" i="4"/>
  <c r="L43" i="4" s="1"/>
  <c r="K34" i="4"/>
  <c r="J34" i="4"/>
  <c r="T134" i="6"/>
  <c r="U134" i="6"/>
  <c r="K34" i="2"/>
  <c r="J34" i="2"/>
  <c r="L103" i="3"/>
  <c r="L104" i="3"/>
  <c r="L105" i="3"/>
  <c r="L106" i="3"/>
  <c r="L107" i="3"/>
  <c r="L92" i="3"/>
  <c r="L93" i="3"/>
  <c r="L94" i="3"/>
  <c r="L95" i="3"/>
  <c r="L96" i="3"/>
  <c r="L97" i="3"/>
  <c r="L81" i="3"/>
  <c r="L82" i="3"/>
  <c r="L83" i="3"/>
  <c r="L84" i="3"/>
  <c r="L85" i="3"/>
  <c r="L86" i="3"/>
  <c r="L73" i="3"/>
  <c r="L74" i="3"/>
  <c r="L75" i="3"/>
  <c r="L63" i="3"/>
  <c r="L64" i="3"/>
  <c r="L65" i="3"/>
  <c r="L66" i="3"/>
  <c r="L67" i="3"/>
  <c r="L52" i="3"/>
  <c r="L53" i="3"/>
  <c r="L54" i="3"/>
  <c r="L55" i="3"/>
  <c r="L57" i="3"/>
  <c r="L46" i="3"/>
  <c r="L41" i="3"/>
  <c r="L42" i="3"/>
  <c r="L43" i="3"/>
  <c r="L44" i="3"/>
  <c r="L45" i="3"/>
  <c r="L31" i="3"/>
  <c r="L32" i="3"/>
  <c r="L33" i="3"/>
  <c r="L34" i="3"/>
  <c r="L35" i="3"/>
  <c r="L16" i="3"/>
  <c r="L17" i="3"/>
  <c r="L18" i="3"/>
  <c r="L19" i="3"/>
  <c r="L20" i="3"/>
  <c r="L21" i="3"/>
  <c r="L22" i="3"/>
  <c r="L23" i="3"/>
  <c r="L24" i="3"/>
  <c r="L25" i="3"/>
  <c r="K10" i="3"/>
  <c r="K4" i="3"/>
  <c r="K5" i="3"/>
  <c r="K6" i="3"/>
  <c r="K7" i="3"/>
  <c r="K8" i="3"/>
  <c r="K3" i="3"/>
  <c r="K2" i="3"/>
  <c r="L2" i="3"/>
  <c r="R94" i="7"/>
  <c r="R95" i="7"/>
  <c r="R97" i="7"/>
  <c r="R98" i="7"/>
  <c r="R93" i="7"/>
  <c r="R92" i="7"/>
  <c r="R84" i="7"/>
  <c r="R85" i="7"/>
  <c r="R86" i="7"/>
  <c r="R87" i="7"/>
  <c r="R88" i="7"/>
  <c r="R82" i="7"/>
  <c r="R74" i="7"/>
  <c r="R76" i="7"/>
  <c r="R77" i="7"/>
  <c r="R78" i="7"/>
  <c r="R73" i="7"/>
  <c r="R72" i="7"/>
  <c r="R67" i="7"/>
  <c r="R68" i="7"/>
  <c r="R66" i="7"/>
  <c r="R65" i="7"/>
  <c r="R58" i="7"/>
  <c r="R59" i="7"/>
  <c r="R60" i="7"/>
  <c r="R61" i="7"/>
  <c r="R57" i="7"/>
  <c r="R56" i="7"/>
  <c r="R48" i="7"/>
  <c r="R49" i="7"/>
  <c r="R50" i="7"/>
  <c r="R51" i="7"/>
  <c r="R46" i="7"/>
  <c r="R47" i="7"/>
  <c r="R38" i="7"/>
  <c r="R39" i="7"/>
  <c r="R40" i="7"/>
  <c r="R41" i="7"/>
  <c r="R42" i="7"/>
  <c r="R37" i="7"/>
  <c r="R36" i="7"/>
  <c r="R29" i="7"/>
  <c r="R30" i="7"/>
  <c r="R31" i="7"/>
  <c r="R32" i="7"/>
  <c r="R27" i="7"/>
  <c r="R15" i="7"/>
  <c r="R16" i="7"/>
  <c r="R17" i="7"/>
  <c r="R18" i="7"/>
  <c r="R19" i="7"/>
  <c r="R20" i="7"/>
  <c r="R21" i="7"/>
  <c r="R22" i="7"/>
  <c r="R23" i="7"/>
  <c r="R14" i="7"/>
  <c r="Q18" i="7"/>
  <c r="R5" i="7"/>
  <c r="R6" i="7"/>
  <c r="R7" i="7"/>
  <c r="R4" i="7"/>
  <c r="R53" i="7" l="1"/>
  <c r="H54" i="7" s="1"/>
  <c r="K38" i="4"/>
  <c r="K31" i="4"/>
  <c r="K18" i="4"/>
  <c r="J18" i="4"/>
  <c r="K14" i="4"/>
  <c r="J14" i="4"/>
  <c r="K10" i="4"/>
  <c r="J10" i="4"/>
  <c r="G39" i="4"/>
  <c r="F39" i="4"/>
  <c r="E39" i="4"/>
  <c r="D39" i="4"/>
  <c r="C39" i="4"/>
  <c r="G35" i="4"/>
  <c r="F35" i="4"/>
  <c r="E35" i="4"/>
  <c r="D35" i="4"/>
  <c r="C35" i="4"/>
  <c r="E31" i="4"/>
  <c r="D31" i="4"/>
  <c r="C31" i="4"/>
  <c r="F23" i="4"/>
  <c r="E23" i="4"/>
  <c r="D23" i="4"/>
  <c r="C23" i="4"/>
  <c r="E15" i="4"/>
  <c r="D15" i="4"/>
  <c r="C15" i="4"/>
  <c r="E3" i="4"/>
  <c r="E39" i="2"/>
  <c r="F35" i="2"/>
  <c r="E35" i="2"/>
  <c r="D35" i="2"/>
  <c r="C35" i="2"/>
  <c r="E27" i="2"/>
  <c r="D27" i="2"/>
  <c r="G19" i="2"/>
  <c r="F19" i="2"/>
  <c r="E19" i="2"/>
  <c r="D19" i="2"/>
  <c r="C19" i="2"/>
  <c r="E15" i="2"/>
  <c r="D15" i="2"/>
  <c r="C15" i="2"/>
  <c r="E3" i="2"/>
  <c r="K14" i="3"/>
  <c r="K84" i="3"/>
  <c r="K22" i="3"/>
  <c r="K23" i="3"/>
  <c r="K24" i="3"/>
  <c r="N112" i="3"/>
  <c r="G54" i="7" l="1"/>
  <c r="K54" i="7"/>
  <c r="N54" i="7"/>
  <c r="E54" i="7"/>
  <c r="I54" i="7"/>
  <c r="M54" i="7"/>
  <c r="F54" i="7"/>
  <c r="J54" i="7"/>
  <c r="L54" i="7"/>
  <c r="D32" i="4"/>
  <c r="E32" i="4"/>
  <c r="C32" i="4"/>
  <c r="U77" i="6"/>
  <c r="T77" i="6"/>
  <c r="T60" i="6"/>
  <c r="U60" i="6"/>
  <c r="L77" i="1"/>
  <c r="M77" i="1"/>
  <c r="P77" i="1" s="1"/>
  <c r="M60" i="1"/>
  <c r="P60" i="1" s="1"/>
  <c r="L60" i="1"/>
  <c r="M21" i="1"/>
  <c r="P21" i="1" s="1"/>
  <c r="M22" i="1"/>
  <c r="P22" i="1" s="1"/>
  <c r="M23" i="1"/>
  <c r="L21" i="1"/>
  <c r="L22" i="1"/>
  <c r="L23" i="1"/>
  <c r="E62" i="1"/>
  <c r="F62" i="1"/>
  <c r="E10" i="1"/>
  <c r="L31" i="1"/>
  <c r="L29" i="1"/>
  <c r="L27" i="1"/>
  <c r="M32" i="1"/>
  <c r="M30" i="1"/>
  <c r="M28" i="1"/>
  <c r="M27" i="1"/>
  <c r="G33" i="1"/>
  <c r="F33" i="1"/>
  <c r="E33" i="1"/>
  <c r="M13" i="1"/>
  <c r="L13" i="1"/>
  <c r="H24" i="1"/>
  <c r="M139" i="6"/>
  <c r="N139" i="6"/>
  <c r="O139" i="6"/>
  <c r="M135" i="6"/>
  <c r="N135" i="6"/>
  <c r="O135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E131" i="6"/>
  <c r="F131" i="6"/>
  <c r="M127" i="6"/>
  <c r="N127" i="6"/>
  <c r="O127" i="6"/>
  <c r="M123" i="6"/>
  <c r="N123" i="6"/>
  <c r="O123" i="6"/>
  <c r="M119" i="6"/>
  <c r="N119" i="6"/>
  <c r="O119" i="6"/>
  <c r="M115" i="6"/>
  <c r="N115" i="6"/>
  <c r="O115" i="6"/>
  <c r="M111" i="6"/>
  <c r="N111" i="6"/>
  <c r="O111" i="6"/>
  <c r="M107" i="6"/>
  <c r="N107" i="6"/>
  <c r="O107" i="6"/>
  <c r="M103" i="6"/>
  <c r="N103" i="6"/>
  <c r="O103" i="6"/>
  <c r="M99" i="6"/>
  <c r="N99" i="6"/>
  <c r="O99" i="6"/>
  <c r="M89" i="6"/>
  <c r="N89" i="6"/>
  <c r="O89" i="6"/>
  <c r="M79" i="6"/>
  <c r="N79" i="6"/>
  <c r="O79" i="6"/>
  <c r="M69" i="6"/>
  <c r="N69" i="6"/>
  <c r="O69" i="6"/>
  <c r="M62" i="6"/>
  <c r="N62" i="6"/>
  <c r="O62" i="6"/>
  <c r="M53" i="6"/>
  <c r="N53" i="6"/>
  <c r="O53" i="6"/>
  <c r="M43" i="6"/>
  <c r="N43" i="6"/>
  <c r="O43" i="6"/>
  <c r="M33" i="6"/>
  <c r="N33" i="6"/>
  <c r="O33" i="6"/>
  <c r="U21" i="6"/>
  <c r="U22" i="6"/>
  <c r="Q21" i="1" l="1"/>
  <c r="Q22" i="1"/>
  <c r="O142" i="6"/>
  <c r="Q77" i="1"/>
  <c r="Q60" i="1"/>
  <c r="T21" i="6"/>
  <c r="T22" i="6"/>
  <c r="M24" i="6"/>
  <c r="N24" i="6"/>
  <c r="O24" i="6"/>
  <c r="M10" i="6"/>
  <c r="N10" i="6"/>
  <c r="O10" i="6"/>
  <c r="M142" i="6" l="1"/>
  <c r="N142" i="6"/>
  <c r="F11" i="5"/>
  <c r="D11" i="5"/>
  <c r="B11" i="5"/>
  <c r="M112" i="3" l="1"/>
  <c r="M113" i="3" s="1"/>
  <c r="J26" i="2" l="1"/>
  <c r="K26" i="2"/>
  <c r="K18" i="2"/>
  <c r="J10" i="2"/>
  <c r="K10" i="2"/>
  <c r="J6" i="2"/>
  <c r="K6" i="2"/>
  <c r="K2" i="2"/>
  <c r="E108" i="3"/>
  <c r="C98" i="3"/>
  <c r="E76" i="3"/>
  <c r="D68" i="3"/>
  <c r="D58" i="3"/>
  <c r="C47" i="3"/>
  <c r="D36" i="3"/>
  <c r="C26" i="3"/>
  <c r="C11" i="3"/>
  <c r="K102" i="3"/>
  <c r="K103" i="3"/>
  <c r="K104" i="3"/>
  <c r="K105" i="3"/>
  <c r="K106" i="3"/>
  <c r="K107" i="3"/>
  <c r="K101" i="3"/>
  <c r="L102" i="3"/>
  <c r="L101" i="3"/>
  <c r="K91" i="3"/>
  <c r="K92" i="3"/>
  <c r="K93" i="3"/>
  <c r="K94" i="3"/>
  <c r="K95" i="3"/>
  <c r="K96" i="3"/>
  <c r="K97" i="3"/>
  <c r="K90" i="3"/>
  <c r="L91" i="3"/>
  <c r="P97" i="3"/>
  <c r="L90" i="3"/>
  <c r="K80" i="3"/>
  <c r="K81" i="3"/>
  <c r="K82" i="3"/>
  <c r="K83" i="3"/>
  <c r="K85" i="3"/>
  <c r="K86" i="3"/>
  <c r="K79" i="3"/>
  <c r="L80" i="3"/>
  <c r="O86" i="3"/>
  <c r="L79" i="3"/>
  <c r="K72" i="3"/>
  <c r="K73" i="3"/>
  <c r="K74" i="3"/>
  <c r="K75" i="3"/>
  <c r="K71" i="3"/>
  <c r="L72" i="3"/>
  <c r="O72" i="3" s="1"/>
  <c r="O73" i="3"/>
  <c r="O75" i="3"/>
  <c r="L71" i="3"/>
  <c r="O71" i="3" s="1"/>
  <c r="K62" i="3"/>
  <c r="K63" i="3"/>
  <c r="K64" i="3"/>
  <c r="K66" i="3"/>
  <c r="K61" i="3"/>
  <c r="L62" i="3"/>
  <c r="O62" i="3" s="1"/>
  <c r="O63" i="3"/>
  <c r="O64" i="3"/>
  <c r="O66" i="3"/>
  <c r="O67" i="3"/>
  <c r="L61" i="3"/>
  <c r="O61" i="3" s="1"/>
  <c r="K40" i="3"/>
  <c r="K41" i="3"/>
  <c r="K42" i="3"/>
  <c r="K43" i="3"/>
  <c r="K44" i="3"/>
  <c r="K45" i="3"/>
  <c r="L40" i="3"/>
  <c r="O40" i="3" s="1"/>
  <c r="O42" i="3"/>
  <c r="O43" i="3"/>
  <c r="O44" i="3"/>
  <c r="O45" i="3"/>
  <c r="O46" i="3"/>
  <c r="L39" i="3"/>
  <c r="O39" i="3" s="1"/>
  <c r="K30" i="3"/>
  <c r="K31" i="3"/>
  <c r="K32" i="3"/>
  <c r="K33" i="3"/>
  <c r="K34" i="3"/>
  <c r="K35" i="3"/>
  <c r="K29" i="3"/>
  <c r="L30" i="3"/>
  <c r="O35" i="3"/>
  <c r="L29" i="3"/>
  <c r="K15" i="3"/>
  <c r="K16" i="3"/>
  <c r="K17" i="3"/>
  <c r="K18" i="3"/>
  <c r="K19" i="3"/>
  <c r="K20" i="3"/>
  <c r="K21" i="3"/>
  <c r="K25" i="3"/>
  <c r="L15" i="3"/>
  <c r="L14" i="3"/>
  <c r="L3" i="3"/>
  <c r="L4" i="3"/>
  <c r="L5" i="3"/>
  <c r="L6" i="3"/>
  <c r="L7" i="3"/>
  <c r="L8" i="3"/>
  <c r="L10" i="3"/>
  <c r="P10" i="3" s="1"/>
  <c r="R13" i="7"/>
  <c r="T126" i="6"/>
  <c r="T93" i="6"/>
  <c r="T94" i="6"/>
  <c r="T95" i="6"/>
  <c r="T97" i="6"/>
  <c r="T98" i="6"/>
  <c r="T92" i="6"/>
  <c r="U93" i="6"/>
  <c r="U94" i="6"/>
  <c r="U95" i="6"/>
  <c r="U96" i="6"/>
  <c r="U97" i="6"/>
  <c r="U98" i="6"/>
  <c r="U92" i="6"/>
  <c r="T83" i="6"/>
  <c r="T84" i="6"/>
  <c r="T85" i="6"/>
  <c r="T86" i="6"/>
  <c r="T87" i="6"/>
  <c r="T88" i="6"/>
  <c r="T82" i="6"/>
  <c r="U83" i="6"/>
  <c r="U84" i="6"/>
  <c r="U85" i="6"/>
  <c r="U86" i="6"/>
  <c r="U87" i="6"/>
  <c r="U88" i="6"/>
  <c r="U82" i="6"/>
  <c r="T73" i="6"/>
  <c r="T74" i="6"/>
  <c r="T75" i="6"/>
  <c r="T76" i="6"/>
  <c r="T78" i="6"/>
  <c r="T72" i="6"/>
  <c r="U73" i="6"/>
  <c r="U74" i="6"/>
  <c r="U75" i="6"/>
  <c r="U76" i="6"/>
  <c r="U78" i="6"/>
  <c r="U72" i="6"/>
  <c r="T66" i="6"/>
  <c r="T67" i="6"/>
  <c r="T68" i="6"/>
  <c r="T65" i="6"/>
  <c r="U66" i="6"/>
  <c r="X66" i="6" s="1"/>
  <c r="U67" i="6"/>
  <c r="X67" i="6" s="1"/>
  <c r="U68" i="6"/>
  <c r="X68" i="6" s="1"/>
  <c r="U65" i="6"/>
  <c r="X65" i="6" s="1"/>
  <c r="T57" i="6"/>
  <c r="T58" i="6"/>
  <c r="T59" i="6"/>
  <c r="T61" i="6"/>
  <c r="T56" i="6"/>
  <c r="U57" i="6"/>
  <c r="X57" i="6" s="1"/>
  <c r="U58" i="6"/>
  <c r="X58" i="6" s="1"/>
  <c r="U59" i="6"/>
  <c r="X59" i="6" s="1"/>
  <c r="U61" i="6"/>
  <c r="X61" i="6" s="1"/>
  <c r="U56" i="6"/>
  <c r="X56" i="6" s="1"/>
  <c r="T47" i="6"/>
  <c r="T48" i="6"/>
  <c r="T49" i="6"/>
  <c r="T50" i="6"/>
  <c r="T51" i="6"/>
  <c r="X47" i="6"/>
  <c r="U48" i="6"/>
  <c r="X48" i="6" s="1"/>
  <c r="U49" i="6"/>
  <c r="X49" i="6" s="1"/>
  <c r="U50" i="6"/>
  <c r="X50" i="6" s="1"/>
  <c r="U51" i="6"/>
  <c r="X51" i="6" s="1"/>
  <c r="U52" i="6"/>
  <c r="X52" i="6" s="1"/>
  <c r="U46" i="6"/>
  <c r="X46" i="6" s="1"/>
  <c r="T37" i="6"/>
  <c r="T38" i="6"/>
  <c r="T39" i="6"/>
  <c r="T40" i="6"/>
  <c r="T41" i="6"/>
  <c r="T42" i="6"/>
  <c r="T36" i="6"/>
  <c r="U37" i="6"/>
  <c r="X37" i="6" s="1"/>
  <c r="U38" i="6"/>
  <c r="X38" i="6" s="1"/>
  <c r="U39" i="6"/>
  <c r="X39" i="6" s="1"/>
  <c r="U40" i="6"/>
  <c r="X40" i="6" s="1"/>
  <c r="U41" i="6"/>
  <c r="X41" i="6" s="1"/>
  <c r="U42" i="6"/>
  <c r="X42" i="6" s="1"/>
  <c r="U36" i="6"/>
  <c r="X36" i="6" s="1"/>
  <c r="T29" i="6"/>
  <c r="T30" i="6"/>
  <c r="T31" i="6"/>
  <c r="T27" i="6"/>
  <c r="U29" i="6"/>
  <c r="U30" i="6"/>
  <c r="U31" i="6"/>
  <c r="U32" i="6"/>
  <c r="U27" i="6"/>
  <c r="T14" i="6"/>
  <c r="T15" i="6"/>
  <c r="T16" i="6"/>
  <c r="T17" i="6"/>
  <c r="T18" i="6"/>
  <c r="T19" i="6"/>
  <c r="T20" i="6"/>
  <c r="T23" i="6"/>
  <c r="T13" i="6"/>
  <c r="U17" i="6"/>
  <c r="U15" i="6"/>
  <c r="U14" i="6"/>
  <c r="U16" i="6"/>
  <c r="U18" i="6"/>
  <c r="U19" i="6"/>
  <c r="U20" i="6"/>
  <c r="U23" i="6"/>
  <c r="U13" i="6"/>
  <c r="T4" i="6"/>
  <c r="T5" i="6"/>
  <c r="T6" i="6"/>
  <c r="T7" i="6"/>
  <c r="T8" i="6"/>
  <c r="T2" i="6"/>
  <c r="U4" i="6"/>
  <c r="U5" i="6"/>
  <c r="U6" i="6"/>
  <c r="U7" i="6"/>
  <c r="U8" i="6"/>
  <c r="L93" i="1"/>
  <c r="L94" i="1"/>
  <c r="L95" i="1"/>
  <c r="L96" i="1"/>
  <c r="L97" i="1"/>
  <c r="L98" i="1"/>
  <c r="L92" i="1"/>
  <c r="M93" i="1"/>
  <c r="M94" i="1"/>
  <c r="M95" i="1"/>
  <c r="M96" i="1"/>
  <c r="M97" i="1"/>
  <c r="M98" i="1"/>
  <c r="M92" i="1"/>
  <c r="L83" i="1"/>
  <c r="L84" i="1"/>
  <c r="L85" i="1"/>
  <c r="L86" i="1"/>
  <c r="L87" i="1"/>
  <c r="L88" i="1"/>
  <c r="L82" i="1"/>
  <c r="M83" i="1"/>
  <c r="M84" i="1"/>
  <c r="M85" i="1"/>
  <c r="M86" i="1"/>
  <c r="M87" i="1"/>
  <c r="M88" i="1"/>
  <c r="M82" i="1"/>
  <c r="L73" i="1"/>
  <c r="L74" i="1"/>
  <c r="L75" i="1"/>
  <c r="L76" i="1"/>
  <c r="L78" i="1"/>
  <c r="L72" i="1"/>
  <c r="M73" i="1"/>
  <c r="M74" i="1"/>
  <c r="M75" i="1"/>
  <c r="M76" i="1"/>
  <c r="M78" i="1"/>
  <c r="M72" i="1"/>
  <c r="L66" i="1"/>
  <c r="L67" i="1"/>
  <c r="L68" i="1"/>
  <c r="L65" i="1"/>
  <c r="L57" i="1"/>
  <c r="L58" i="1"/>
  <c r="L59" i="1"/>
  <c r="L61" i="1"/>
  <c r="L56" i="1"/>
  <c r="M56" i="1"/>
  <c r="M57" i="1"/>
  <c r="M58" i="1"/>
  <c r="M59" i="1"/>
  <c r="M61" i="1"/>
  <c r="L47" i="1"/>
  <c r="L48" i="1"/>
  <c r="L49" i="1"/>
  <c r="L50" i="1"/>
  <c r="L51" i="1"/>
  <c r="M47" i="1"/>
  <c r="M48" i="1"/>
  <c r="M49" i="1"/>
  <c r="M50" i="1"/>
  <c r="M51" i="1"/>
  <c r="L37" i="1"/>
  <c r="L38" i="1"/>
  <c r="L39" i="1"/>
  <c r="L40" i="1"/>
  <c r="L41" i="1"/>
  <c r="L42" i="1"/>
  <c r="L36" i="1"/>
  <c r="M37" i="1"/>
  <c r="M38" i="1"/>
  <c r="M39" i="1"/>
  <c r="M40" i="1"/>
  <c r="M41" i="1"/>
  <c r="M42" i="1"/>
  <c r="M36" i="1"/>
  <c r="L30" i="1"/>
  <c r="L32" i="1"/>
  <c r="M29" i="1"/>
  <c r="M31" i="1"/>
  <c r="L14" i="1"/>
  <c r="L15" i="1"/>
  <c r="L16" i="1"/>
  <c r="L17" i="1"/>
  <c r="L18" i="1"/>
  <c r="L19" i="1"/>
  <c r="L20" i="1"/>
  <c r="M14" i="1"/>
  <c r="M15" i="1"/>
  <c r="M16" i="1"/>
  <c r="M17" i="1"/>
  <c r="M18" i="1"/>
  <c r="M19" i="1"/>
  <c r="M20" i="1"/>
  <c r="P23" i="1"/>
  <c r="L3" i="1"/>
  <c r="L4" i="1"/>
  <c r="L5" i="1"/>
  <c r="L6" i="1"/>
  <c r="L7" i="1"/>
  <c r="L8" i="1"/>
  <c r="L9" i="1"/>
  <c r="L2" i="1"/>
  <c r="M2" i="1"/>
  <c r="J98" i="3"/>
  <c r="I98" i="3"/>
  <c r="F98" i="3"/>
  <c r="D98" i="3"/>
  <c r="J87" i="3"/>
  <c r="I87" i="3"/>
  <c r="F87" i="3"/>
  <c r="E87" i="3"/>
  <c r="D87" i="3"/>
  <c r="J76" i="3"/>
  <c r="I76" i="3"/>
  <c r="F76" i="3"/>
  <c r="D76" i="3"/>
  <c r="C76" i="3"/>
  <c r="J68" i="3"/>
  <c r="I68" i="3"/>
  <c r="F68" i="3"/>
  <c r="E68" i="3"/>
  <c r="C68" i="3"/>
  <c r="J58" i="3"/>
  <c r="I58" i="3"/>
  <c r="F58" i="3"/>
  <c r="K57" i="3"/>
  <c r="E58" i="3"/>
  <c r="C58" i="3"/>
  <c r="J47" i="3"/>
  <c r="I47" i="3"/>
  <c r="G47" i="3"/>
  <c r="F47" i="3"/>
  <c r="E47" i="3"/>
  <c r="D47" i="3"/>
  <c r="J36" i="3"/>
  <c r="I36" i="3"/>
  <c r="F36" i="3"/>
  <c r="E36" i="3"/>
  <c r="C36" i="3"/>
  <c r="J26" i="3"/>
  <c r="I26" i="3"/>
  <c r="H26" i="3"/>
  <c r="G26" i="3"/>
  <c r="F26" i="3"/>
  <c r="E26" i="3"/>
  <c r="D26" i="3"/>
  <c r="J11" i="3"/>
  <c r="I11" i="3"/>
  <c r="G11" i="3"/>
  <c r="F11" i="3"/>
  <c r="E11" i="3"/>
  <c r="D11" i="3"/>
  <c r="K52" i="3"/>
  <c r="K54" i="3"/>
  <c r="K50" i="3"/>
  <c r="K51" i="3"/>
  <c r="K53" i="3"/>
  <c r="K55" i="3"/>
  <c r="W146" i="6"/>
  <c r="W147" i="6" s="1"/>
  <c r="C10" i="6"/>
  <c r="L33" i="1" l="1"/>
  <c r="L47" i="3"/>
  <c r="O47" i="3" s="1"/>
  <c r="U24" i="6"/>
  <c r="L76" i="3"/>
  <c r="L68" i="3"/>
  <c r="O68" i="3" s="1"/>
  <c r="T89" i="6"/>
  <c r="L26" i="3"/>
  <c r="L58" i="3"/>
  <c r="P35" i="3"/>
  <c r="K47" i="3"/>
  <c r="K11" i="3"/>
  <c r="L11" i="3"/>
  <c r="O57" i="3"/>
  <c r="K26" i="3"/>
  <c r="L36" i="3"/>
  <c r="O41" i="3"/>
  <c r="K76" i="3"/>
  <c r="P75" i="3"/>
  <c r="K58" i="3"/>
  <c r="O74" i="3"/>
  <c r="P46" i="3"/>
  <c r="K87" i="3"/>
  <c r="K98" i="3"/>
  <c r="Q24" i="7"/>
  <c r="P19" i="1"/>
  <c r="Q19" i="1"/>
  <c r="P20" i="1"/>
  <c r="Q20" i="1"/>
  <c r="L43" i="1"/>
  <c r="P86" i="3"/>
  <c r="K68" i="3"/>
  <c r="O10" i="3"/>
  <c r="K36" i="3"/>
  <c r="O97" i="3"/>
  <c r="P67" i="3"/>
  <c r="P57" i="3"/>
  <c r="P25" i="3"/>
  <c r="O25" i="3"/>
  <c r="O76" i="3" l="1"/>
  <c r="L112" i="3"/>
  <c r="P99" i="7"/>
  <c r="O99" i="7"/>
  <c r="D99" i="7"/>
  <c r="C99" i="7"/>
  <c r="V98" i="7"/>
  <c r="V97" i="7"/>
  <c r="V96" i="7"/>
  <c r="V95" i="7"/>
  <c r="V94" i="7"/>
  <c r="V93" i="7"/>
  <c r="P89" i="7"/>
  <c r="O89" i="7"/>
  <c r="D89" i="7"/>
  <c r="C89" i="7"/>
  <c r="U88" i="7"/>
  <c r="U87" i="7"/>
  <c r="U86" i="7"/>
  <c r="U85" i="7"/>
  <c r="U84" i="7"/>
  <c r="U83" i="7"/>
  <c r="P79" i="7"/>
  <c r="O79" i="7"/>
  <c r="D79" i="7"/>
  <c r="C79" i="7"/>
  <c r="V78" i="7"/>
  <c r="V76" i="7"/>
  <c r="V75" i="7"/>
  <c r="V74" i="7"/>
  <c r="V73" i="7"/>
  <c r="P69" i="7"/>
  <c r="O69" i="7"/>
  <c r="D69" i="7"/>
  <c r="C69" i="7"/>
  <c r="U65" i="7"/>
  <c r="P62" i="7"/>
  <c r="O62" i="7"/>
  <c r="D62" i="7"/>
  <c r="C62" i="7"/>
  <c r="U56" i="7"/>
  <c r="P53" i="7"/>
  <c r="O53" i="7"/>
  <c r="D53" i="7"/>
  <c r="C53" i="7"/>
  <c r="U46" i="7"/>
  <c r="P43" i="7"/>
  <c r="O43" i="7"/>
  <c r="D43" i="7"/>
  <c r="C43" i="7"/>
  <c r="P33" i="7"/>
  <c r="O33" i="7"/>
  <c r="D33" i="7"/>
  <c r="C33" i="7"/>
  <c r="U32" i="7"/>
  <c r="U31" i="7"/>
  <c r="U30" i="7"/>
  <c r="U29" i="7"/>
  <c r="U28" i="7"/>
  <c r="V27" i="7"/>
  <c r="P24" i="7"/>
  <c r="O24" i="7"/>
  <c r="D24" i="7"/>
  <c r="C24" i="7"/>
  <c r="V23" i="7"/>
  <c r="V20" i="7"/>
  <c r="V19" i="7"/>
  <c r="V18" i="7"/>
  <c r="V17" i="7"/>
  <c r="V16" i="7"/>
  <c r="V15" i="7"/>
  <c r="V14" i="7"/>
  <c r="P10" i="7"/>
  <c r="O10" i="7"/>
  <c r="D10" i="7"/>
  <c r="C10" i="7"/>
  <c r="U9" i="7"/>
  <c r="U8" i="7"/>
  <c r="U7" i="7"/>
  <c r="U6" i="7"/>
  <c r="U5" i="7"/>
  <c r="U4" i="7"/>
  <c r="U3" i="7"/>
  <c r="U2" i="7"/>
  <c r="J108" i="3"/>
  <c r="I108" i="3"/>
  <c r="F108" i="3"/>
  <c r="D108" i="3"/>
  <c r="C108" i="3"/>
  <c r="P107" i="3"/>
  <c r="P106" i="3"/>
  <c r="P105" i="3"/>
  <c r="P104" i="3"/>
  <c r="P103" i="3"/>
  <c r="P102" i="3"/>
  <c r="O101" i="3"/>
  <c r="P96" i="3"/>
  <c r="P95" i="3"/>
  <c r="P94" i="3"/>
  <c r="P93" i="3"/>
  <c r="P92" i="3"/>
  <c r="P91" i="3"/>
  <c r="O90" i="3"/>
  <c r="P85" i="3"/>
  <c r="P83" i="3"/>
  <c r="P82" i="3"/>
  <c r="P81" i="3"/>
  <c r="P80" i="3"/>
  <c r="O79" i="3"/>
  <c r="P74" i="3"/>
  <c r="P73" i="3"/>
  <c r="P72" i="3"/>
  <c r="P71" i="3"/>
  <c r="P66" i="3"/>
  <c r="P64" i="3"/>
  <c r="P63" i="3"/>
  <c r="P62" i="3"/>
  <c r="P61" i="3"/>
  <c r="L51" i="3"/>
  <c r="L50" i="3"/>
  <c r="P45" i="3"/>
  <c r="P44" i="3"/>
  <c r="P43" i="3"/>
  <c r="P42" i="3"/>
  <c r="P41" i="3"/>
  <c r="P40" i="3"/>
  <c r="O34" i="3"/>
  <c r="O33" i="3"/>
  <c r="O32" i="3"/>
  <c r="O31" i="3"/>
  <c r="O30" i="3"/>
  <c r="O29" i="3"/>
  <c r="O21" i="3"/>
  <c r="O20" i="3"/>
  <c r="O19" i="3"/>
  <c r="O17" i="3"/>
  <c r="O16" i="3"/>
  <c r="O15" i="3"/>
  <c r="O9" i="3"/>
  <c r="O8" i="3"/>
  <c r="O7" i="3"/>
  <c r="O5" i="3"/>
  <c r="O4" i="3"/>
  <c r="O3" i="3"/>
  <c r="Q33" i="6"/>
  <c r="R33" i="6"/>
  <c r="Q10" i="6"/>
  <c r="R10" i="6"/>
  <c r="E99" i="6"/>
  <c r="F99" i="6"/>
  <c r="G99" i="6"/>
  <c r="H99" i="6"/>
  <c r="I99" i="6"/>
  <c r="J99" i="6"/>
  <c r="K99" i="6"/>
  <c r="L99" i="6"/>
  <c r="P99" i="6"/>
  <c r="Q99" i="6"/>
  <c r="E89" i="6"/>
  <c r="F89" i="6"/>
  <c r="G89" i="6"/>
  <c r="H89" i="6"/>
  <c r="I89" i="6"/>
  <c r="J89" i="6"/>
  <c r="K89" i="6"/>
  <c r="L89" i="6"/>
  <c r="P89" i="6"/>
  <c r="Q89" i="6"/>
  <c r="E79" i="6"/>
  <c r="F79" i="6"/>
  <c r="G79" i="6"/>
  <c r="H79" i="6"/>
  <c r="I79" i="6"/>
  <c r="J79" i="6"/>
  <c r="K79" i="6"/>
  <c r="L79" i="6"/>
  <c r="P79" i="6"/>
  <c r="Q79" i="6"/>
  <c r="F69" i="6"/>
  <c r="G69" i="6"/>
  <c r="H69" i="6"/>
  <c r="I69" i="6"/>
  <c r="J69" i="6"/>
  <c r="K69" i="6"/>
  <c r="L69" i="6"/>
  <c r="P69" i="6"/>
  <c r="Q69" i="6"/>
  <c r="E62" i="6"/>
  <c r="F62" i="6"/>
  <c r="G62" i="6"/>
  <c r="H62" i="6"/>
  <c r="I62" i="6"/>
  <c r="J62" i="6"/>
  <c r="K62" i="6"/>
  <c r="L62" i="6"/>
  <c r="P62" i="6"/>
  <c r="Q62" i="6"/>
  <c r="E53" i="6"/>
  <c r="F53" i="6"/>
  <c r="G53" i="6"/>
  <c r="H53" i="6"/>
  <c r="I53" i="6"/>
  <c r="J53" i="6"/>
  <c r="K53" i="6"/>
  <c r="L53" i="6"/>
  <c r="P53" i="6"/>
  <c r="Q53" i="6"/>
  <c r="F43" i="6"/>
  <c r="G43" i="6"/>
  <c r="H43" i="6"/>
  <c r="I43" i="6"/>
  <c r="J43" i="6"/>
  <c r="K43" i="6"/>
  <c r="L43" i="6"/>
  <c r="P43" i="6"/>
  <c r="Q43" i="6"/>
  <c r="E33" i="6"/>
  <c r="F33" i="6"/>
  <c r="G33" i="6"/>
  <c r="H33" i="6"/>
  <c r="I33" i="6"/>
  <c r="J33" i="6"/>
  <c r="K33" i="6"/>
  <c r="L33" i="6"/>
  <c r="P33" i="6"/>
  <c r="F24" i="6"/>
  <c r="G24" i="6"/>
  <c r="H24" i="6"/>
  <c r="I24" i="6"/>
  <c r="J24" i="6"/>
  <c r="K24" i="6"/>
  <c r="L24" i="6"/>
  <c r="P24" i="6"/>
  <c r="Q24" i="6"/>
  <c r="F10" i="6"/>
  <c r="G10" i="6"/>
  <c r="H10" i="6"/>
  <c r="I10" i="6"/>
  <c r="J10" i="6"/>
  <c r="K10" i="6"/>
  <c r="L10" i="6"/>
  <c r="P10" i="6"/>
  <c r="S99" i="6"/>
  <c r="R99" i="6"/>
  <c r="D99" i="6"/>
  <c r="C99" i="6"/>
  <c r="Y98" i="6"/>
  <c r="Y97" i="6"/>
  <c r="Y96" i="6"/>
  <c r="Y95" i="6"/>
  <c r="Y94" i="6"/>
  <c r="Y93" i="6"/>
  <c r="Y92" i="6"/>
  <c r="S89" i="6"/>
  <c r="R89" i="6"/>
  <c r="D89" i="6"/>
  <c r="C89" i="6"/>
  <c r="Y88" i="6"/>
  <c r="Y87" i="6"/>
  <c r="Y86" i="6"/>
  <c r="Y85" i="6"/>
  <c r="Y84" i="6"/>
  <c r="Y83" i="6"/>
  <c r="Y82" i="6"/>
  <c r="S79" i="6"/>
  <c r="R79" i="6"/>
  <c r="D79" i="6"/>
  <c r="C79" i="6"/>
  <c r="Y78" i="6"/>
  <c r="Y76" i="6"/>
  <c r="Y75" i="6"/>
  <c r="Y74" i="6"/>
  <c r="Y73" i="6"/>
  <c r="Y72" i="6"/>
  <c r="S69" i="6"/>
  <c r="R69" i="6"/>
  <c r="E69" i="6"/>
  <c r="D69" i="6"/>
  <c r="C69" i="6"/>
  <c r="Y68" i="6"/>
  <c r="Y67" i="6"/>
  <c r="Y66" i="6"/>
  <c r="Y65" i="6"/>
  <c r="S62" i="6"/>
  <c r="R62" i="6"/>
  <c r="D62" i="6"/>
  <c r="C62" i="6"/>
  <c r="Y61" i="6"/>
  <c r="Y59" i="6"/>
  <c r="Y58" i="6"/>
  <c r="Y57" i="6"/>
  <c r="Y56" i="6"/>
  <c r="S53" i="6"/>
  <c r="R53" i="6"/>
  <c r="D53" i="6"/>
  <c r="C53" i="6"/>
  <c r="Y52" i="6"/>
  <c r="Y51" i="6"/>
  <c r="Y50" i="6"/>
  <c r="Y49" i="6"/>
  <c r="Y48" i="6"/>
  <c r="Y47" i="6"/>
  <c r="Y46" i="6"/>
  <c r="S43" i="6"/>
  <c r="R43" i="6"/>
  <c r="E43" i="6"/>
  <c r="D43" i="6"/>
  <c r="C43" i="6"/>
  <c r="Y42" i="6"/>
  <c r="Y41" i="6"/>
  <c r="Y40" i="6"/>
  <c r="Y39" i="6"/>
  <c r="Y38" i="6"/>
  <c r="Y37" i="6"/>
  <c r="S33" i="6"/>
  <c r="D33" i="6"/>
  <c r="C33" i="6"/>
  <c r="X32" i="6"/>
  <c r="X31" i="6"/>
  <c r="X30" i="6"/>
  <c r="X29" i="6"/>
  <c r="X28" i="6"/>
  <c r="Y27" i="6"/>
  <c r="S24" i="6"/>
  <c r="R24" i="6"/>
  <c r="E24" i="6"/>
  <c r="D24" i="6"/>
  <c r="C24" i="6"/>
  <c r="S10" i="6"/>
  <c r="E10" i="6"/>
  <c r="D10" i="6"/>
  <c r="X9" i="6"/>
  <c r="X8" i="6"/>
  <c r="X7" i="6"/>
  <c r="X6" i="6"/>
  <c r="X5" i="6"/>
  <c r="X4" i="6"/>
  <c r="X3" i="6"/>
  <c r="X2" i="6"/>
  <c r="P87" i="1"/>
  <c r="M67" i="1"/>
  <c r="I24" i="1"/>
  <c r="M8" i="1"/>
  <c r="Q8" i="1" s="1"/>
  <c r="E53" i="1"/>
  <c r="G43" i="1"/>
  <c r="C101" i="7" l="1"/>
  <c r="L108" i="3"/>
  <c r="F109" i="3" s="1"/>
  <c r="P50" i="3"/>
  <c r="O50" i="3"/>
  <c r="P54" i="3"/>
  <c r="O54" i="3"/>
  <c r="P51" i="3"/>
  <c r="O51" i="3"/>
  <c r="P55" i="3"/>
  <c r="O55" i="3"/>
  <c r="P52" i="3"/>
  <c r="O52" i="3"/>
  <c r="P53" i="3"/>
  <c r="O53" i="3"/>
  <c r="P56" i="3"/>
  <c r="O56" i="3"/>
  <c r="P8" i="1"/>
  <c r="P7" i="3"/>
  <c r="V36" i="7"/>
  <c r="U36" i="7"/>
  <c r="V42" i="7"/>
  <c r="U42" i="7"/>
  <c r="V38" i="7"/>
  <c r="U38" i="7"/>
  <c r="V41" i="7"/>
  <c r="U41" i="7"/>
  <c r="Q41" i="1"/>
  <c r="P41" i="1"/>
  <c r="V48" i="7"/>
  <c r="U48" i="7"/>
  <c r="V52" i="7"/>
  <c r="U52" i="7"/>
  <c r="V50" i="7"/>
  <c r="U50" i="7"/>
  <c r="V47" i="7"/>
  <c r="U47" i="7"/>
  <c r="V49" i="7"/>
  <c r="U49" i="7"/>
  <c r="X95" i="6"/>
  <c r="V39" i="7"/>
  <c r="U39" i="7"/>
  <c r="X85" i="6"/>
  <c r="V68" i="7"/>
  <c r="U68" i="7"/>
  <c r="O105" i="3"/>
  <c r="V66" i="7"/>
  <c r="U66" i="7"/>
  <c r="V67" i="7"/>
  <c r="U67" i="7"/>
  <c r="Q67" i="1"/>
  <c r="P67" i="1"/>
  <c r="O81" i="3"/>
  <c r="V58" i="7"/>
  <c r="U58" i="7"/>
  <c r="V40" i="7"/>
  <c r="U40" i="7"/>
  <c r="V51" i="7"/>
  <c r="U51" i="7"/>
  <c r="V59" i="7"/>
  <c r="U59" i="7"/>
  <c r="V61" i="7"/>
  <c r="U61" i="7"/>
  <c r="P33" i="3"/>
  <c r="P105" i="7"/>
  <c r="V57" i="7"/>
  <c r="U57" i="7"/>
  <c r="J112" i="3"/>
  <c r="I112" i="3"/>
  <c r="V37" i="7"/>
  <c r="U37" i="7"/>
  <c r="O105" i="7"/>
  <c r="P15" i="3"/>
  <c r="O82" i="3"/>
  <c r="O96" i="3"/>
  <c r="O102" i="3"/>
  <c r="O107" i="3"/>
  <c r="R89" i="7"/>
  <c r="V5" i="7"/>
  <c r="V32" i="7"/>
  <c r="Q89" i="7"/>
  <c r="Q99" i="7"/>
  <c r="V82" i="7"/>
  <c r="V83" i="7"/>
  <c r="V84" i="7"/>
  <c r="V85" i="7"/>
  <c r="V86" i="7"/>
  <c r="V87" i="7"/>
  <c r="V88" i="7"/>
  <c r="V2" i="7"/>
  <c r="V31" i="7"/>
  <c r="U82" i="7"/>
  <c r="V9" i="7"/>
  <c r="U18" i="7"/>
  <c r="V28" i="7"/>
  <c r="V6" i="7"/>
  <c r="U20" i="7"/>
  <c r="Q79" i="7"/>
  <c r="Q10" i="7"/>
  <c r="V4" i="7"/>
  <c r="V8" i="7"/>
  <c r="U14" i="7"/>
  <c r="V30" i="7"/>
  <c r="Q62" i="7"/>
  <c r="R69" i="7"/>
  <c r="R99" i="7"/>
  <c r="R10" i="7"/>
  <c r="V3" i="7"/>
  <c r="V7" i="7"/>
  <c r="R24" i="7"/>
  <c r="U16" i="7"/>
  <c r="Q33" i="7"/>
  <c r="V29" i="7"/>
  <c r="R79" i="7"/>
  <c r="R33" i="7"/>
  <c r="Q53" i="7"/>
  <c r="V65" i="7"/>
  <c r="Q69" i="7"/>
  <c r="U15" i="7"/>
  <c r="U19" i="7"/>
  <c r="U27" i="7"/>
  <c r="U13" i="7"/>
  <c r="U17" i="7"/>
  <c r="U23" i="7"/>
  <c r="R43" i="7"/>
  <c r="V46" i="7"/>
  <c r="R62" i="7"/>
  <c r="Q43" i="7"/>
  <c r="V13" i="7"/>
  <c r="V56" i="7"/>
  <c r="U72" i="7"/>
  <c r="U73" i="7"/>
  <c r="U74" i="7"/>
  <c r="U75" i="7"/>
  <c r="U76" i="7"/>
  <c r="U78" i="7"/>
  <c r="U92" i="7"/>
  <c r="U93" i="7"/>
  <c r="U94" i="7"/>
  <c r="U95" i="7"/>
  <c r="U96" i="7"/>
  <c r="U97" i="7"/>
  <c r="U98" i="7"/>
  <c r="V72" i="7"/>
  <c r="V92" i="7"/>
  <c r="O103" i="3"/>
  <c r="O92" i="3"/>
  <c r="O95" i="3"/>
  <c r="O91" i="3"/>
  <c r="O94" i="3"/>
  <c r="O83" i="3"/>
  <c r="P29" i="3"/>
  <c r="P19" i="3"/>
  <c r="P3" i="3"/>
  <c r="O80" i="3"/>
  <c r="O85" i="3"/>
  <c r="O93" i="3"/>
  <c r="O104" i="3"/>
  <c r="K108" i="3"/>
  <c r="D99" i="3"/>
  <c r="O106" i="3"/>
  <c r="O2" i="3"/>
  <c r="P2" i="3"/>
  <c r="D12" i="3"/>
  <c r="O18" i="3"/>
  <c r="P18" i="3"/>
  <c r="O24" i="3"/>
  <c r="P24" i="3"/>
  <c r="O6" i="3"/>
  <c r="P6" i="3"/>
  <c r="O14" i="3"/>
  <c r="P14" i="3"/>
  <c r="C27" i="3"/>
  <c r="P4" i="3"/>
  <c r="P8" i="3"/>
  <c r="P16" i="3"/>
  <c r="P20" i="3"/>
  <c r="P30" i="3"/>
  <c r="P34" i="3"/>
  <c r="D69" i="3"/>
  <c r="P32" i="3"/>
  <c r="P39" i="3"/>
  <c r="P5" i="3"/>
  <c r="P9" i="3"/>
  <c r="P17" i="3"/>
  <c r="P21" i="3"/>
  <c r="P31" i="3"/>
  <c r="P79" i="3"/>
  <c r="P101" i="3"/>
  <c r="P90" i="3"/>
  <c r="X82" i="6"/>
  <c r="X78" i="6"/>
  <c r="T24" i="6"/>
  <c r="Y29" i="6"/>
  <c r="X76" i="6"/>
  <c r="Y31" i="6"/>
  <c r="X73" i="6"/>
  <c r="X83" i="6"/>
  <c r="T33" i="6"/>
  <c r="X94" i="6"/>
  <c r="T10" i="6"/>
  <c r="Y3" i="6"/>
  <c r="Y30" i="6"/>
  <c r="X72" i="6"/>
  <c r="X75" i="6"/>
  <c r="X87" i="6"/>
  <c r="T99" i="6"/>
  <c r="X98" i="6"/>
  <c r="T53" i="6"/>
  <c r="X86" i="6"/>
  <c r="T69" i="6"/>
  <c r="U89" i="6"/>
  <c r="Y7" i="6"/>
  <c r="U33" i="6"/>
  <c r="Y28" i="6"/>
  <c r="Y32" i="6"/>
  <c r="U43" i="6"/>
  <c r="T62" i="6"/>
  <c r="T79" i="6"/>
  <c r="X74" i="6"/>
  <c r="X84" i="6"/>
  <c r="X88" i="6"/>
  <c r="X93" i="6"/>
  <c r="X97" i="6"/>
  <c r="U79" i="6"/>
  <c r="T43" i="6"/>
  <c r="U62" i="6"/>
  <c r="X92" i="6"/>
  <c r="X96" i="6"/>
  <c r="U99" i="6"/>
  <c r="X13" i="6"/>
  <c r="Y13" i="6"/>
  <c r="X17" i="6"/>
  <c r="Y17" i="6"/>
  <c r="X19" i="6"/>
  <c r="Y19" i="6"/>
  <c r="Y5" i="6"/>
  <c r="Y9" i="6"/>
  <c r="Y2" i="6"/>
  <c r="Y6" i="6"/>
  <c r="X15" i="6"/>
  <c r="Y15" i="6"/>
  <c r="X23" i="6"/>
  <c r="Y23" i="6"/>
  <c r="Y4" i="6"/>
  <c r="Y8" i="6"/>
  <c r="X14" i="6"/>
  <c r="Y14" i="6"/>
  <c r="X16" i="6"/>
  <c r="Y16" i="6"/>
  <c r="X18" i="6"/>
  <c r="Y18" i="6"/>
  <c r="X20" i="6"/>
  <c r="Y20" i="6"/>
  <c r="U53" i="6"/>
  <c r="X27" i="6"/>
  <c r="Y36" i="6"/>
  <c r="U69" i="6"/>
  <c r="Q87" i="1"/>
  <c r="P38" i="1"/>
  <c r="N70" i="6" l="1"/>
  <c r="O70" i="6"/>
  <c r="M70" i="6"/>
  <c r="Q11" i="6"/>
  <c r="N11" i="6"/>
  <c r="O11" i="6"/>
  <c r="M11" i="6"/>
  <c r="G100" i="7"/>
  <c r="K100" i="7"/>
  <c r="J100" i="7"/>
  <c r="N100" i="7"/>
  <c r="E100" i="7"/>
  <c r="I100" i="7"/>
  <c r="M100" i="7"/>
  <c r="F100" i="7"/>
  <c r="L100" i="7"/>
  <c r="H100" i="7"/>
  <c r="G90" i="7"/>
  <c r="K90" i="7"/>
  <c r="N90" i="7"/>
  <c r="F90" i="7"/>
  <c r="E90" i="7"/>
  <c r="I90" i="7"/>
  <c r="M90" i="7"/>
  <c r="J90" i="7"/>
  <c r="H90" i="7"/>
  <c r="L90" i="7"/>
  <c r="G80" i="7"/>
  <c r="K80" i="7"/>
  <c r="H80" i="7"/>
  <c r="L80" i="7"/>
  <c r="E80" i="7"/>
  <c r="I80" i="7"/>
  <c r="M80" i="7"/>
  <c r="F80" i="7"/>
  <c r="J80" i="7"/>
  <c r="N80" i="7"/>
  <c r="G70" i="7"/>
  <c r="K70" i="7"/>
  <c r="J70" i="7"/>
  <c r="F70" i="7"/>
  <c r="E70" i="7"/>
  <c r="I70" i="7"/>
  <c r="M70" i="7"/>
  <c r="N70" i="7"/>
  <c r="L70" i="7"/>
  <c r="H70" i="7"/>
  <c r="G63" i="7"/>
  <c r="K63" i="7"/>
  <c r="F63" i="7"/>
  <c r="J63" i="7"/>
  <c r="E63" i="7"/>
  <c r="I63" i="7"/>
  <c r="M63" i="7"/>
  <c r="N63" i="7"/>
  <c r="L63" i="7"/>
  <c r="H63" i="7"/>
  <c r="G44" i="7"/>
  <c r="K44" i="7"/>
  <c r="F44" i="7"/>
  <c r="N44" i="7"/>
  <c r="E44" i="7"/>
  <c r="I44" i="7"/>
  <c r="M44" i="7"/>
  <c r="J44" i="7"/>
  <c r="H44" i="7"/>
  <c r="L44" i="7"/>
  <c r="G34" i="7"/>
  <c r="K34" i="7"/>
  <c r="H34" i="7"/>
  <c r="L34" i="7"/>
  <c r="E34" i="7"/>
  <c r="I34" i="7"/>
  <c r="M34" i="7"/>
  <c r="F34" i="7"/>
  <c r="J34" i="7"/>
  <c r="N34" i="7"/>
  <c r="C25" i="7"/>
  <c r="I25" i="7"/>
  <c r="J25" i="7"/>
  <c r="E25" i="7"/>
  <c r="M25" i="7"/>
  <c r="F25" i="7"/>
  <c r="N25" i="7"/>
  <c r="L25" i="7"/>
  <c r="G25" i="7"/>
  <c r="H25" i="7"/>
  <c r="K25" i="7"/>
  <c r="M11" i="7"/>
  <c r="N11" i="7"/>
  <c r="L11" i="7"/>
  <c r="J11" i="7"/>
  <c r="K11" i="7"/>
  <c r="E11" i="7"/>
  <c r="I11" i="7"/>
  <c r="F11" i="7"/>
  <c r="G11" i="7"/>
  <c r="H11" i="7"/>
  <c r="O58" i="3"/>
  <c r="O112" i="3"/>
  <c r="D59" i="3"/>
  <c r="P11" i="7"/>
  <c r="X62" i="6"/>
  <c r="N63" i="6"/>
  <c r="O63" i="6"/>
  <c r="M63" i="6"/>
  <c r="C146" i="6"/>
  <c r="J100" i="6"/>
  <c r="O100" i="6"/>
  <c r="M100" i="6"/>
  <c r="N100" i="6"/>
  <c r="Q90" i="6"/>
  <c r="M90" i="6"/>
  <c r="O90" i="6"/>
  <c r="N90" i="6"/>
  <c r="N80" i="6"/>
  <c r="M80" i="6"/>
  <c r="O80" i="6"/>
  <c r="X53" i="6"/>
  <c r="N54" i="6"/>
  <c r="O54" i="6"/>
  <c r="M54" i="6"/>
  <c r="M44" i="6"/>
  <c r="O44" i="6"/>
  <c r="N44" i="6"/>
  <c r="M34" i="6"/>
  <c r="N34" i="6"/>
  <c r="O34" i="6"/>
  <c r="M25" i="6"/>
  <c r="O25" i="6"/>
  <c r="N25" i="6"/>
  <c r="I25" i="6"/>
  <c r="I44" i="6"/>
  <c r="X43" i="6"/>
  <c r="I70" i="6"/>
  <c r="X69" i="6"/>
  <c r="R100" i="7"/>
  <c r="U69" i="7"/>
  <c r="O90" i="7"/>
  <c r="V89" i="7"/>
  <c r="P90" i="7"/>
  <c r="D90" i="7"/>
  <c r="R90" i="7"/>
  <c r="C90" i="7"/>
  <c r="U89" i="7"/>
  <c r="Q90" i="7"/>
  <c r="D90" i="6"/>
  <c r="Y89" i="6"/>
  <c r="J90" i="6"/>
  <c r="E12" i="3"/>
  <c r="K12" i="3"/>
  <c r="C12" i="3"/>
  <c r="C54" i="7"/>
  <c r="U53" i="7"/>
  <c r="I11" i="6"/>
  <c r="C11" i="6"/>
  <c r="R11" i="6"/>
  <c r="U62" i="7"/>
  <c r="L88" i="3"/>
  <c r="D88" i="3"/>
  <c r="F88" i="3"/>
  <c r="C88" i="3"/>
  <c r="P87" i="3"/>
  <c r="K88" i="3"/>
  <c r="K48" i="3"/>
  <c r="K112" i="3"/>
  <c r="Q105" i="7"/>
  <c r="U43" i="7"/>
  <c r="C44" i="6"/>
  <c r="C109" i="3"/>
  <c r="D100" i="6"/>
  <c r="G100" i="6"/>
  <c r="R100" i="6"/>
  <c r="X99" i="6"/>
  <c r="Q100" i="6"/>
  <c r="K100" i="6"/>
  <c r="Y99" i="6"/>
  <c r="J37" i="3"/>
  <c r="Y33" i="6"/>
  <c r="X33" i="6"/>
  <c r="F34" i="6"/>
  <c r="C34" i="6"/>
  <c r="Q34" i="6"/>
  <c r="S34" i="6"/>
  <c r="E34" i="6"/>
  <c r="R34" i="6"/>
  <c r="L109" i="3"/>
  <c r="I12" i="3"/>
  <c r="J12" i="3"/>
  <c r="G12" i="3"/>
  <c r="J109" i="3"/>
  <c r="P108" i="3"/>
  <c r="E109" i="3"/>
  <c r="O100" i="7"/>
  <c r="V33" i="7"/>
  <c r="D11" i="7"/>
  <c r="V53" i="7"/>
  <c r="R11" i="7"/>
  <c r="P54" i="7"/>
  <c r="O54" i="7"/>
  <c r="O11" i="7"/>
  <c r="U10" i="7"/>
  <c r="Q54" i="7"/>
  <c r="Q34" i="7"/>
  <c r="D54" i="7"/>
  <c r="Q11" i="7"/>
  <c r="Q100" i="7"/>
  <c r="R80" i="7"/>
  <c r="D25" i="7"/>
  <c r="Q80" i="7"/>
  <c r="Q25" i="7"/>
  <c r="V24" i="7"/>
  <c r="C100" i="7"/>
  <c r="D63" i="7"/>
  <c r="R70" i="7"/>
  <c r="V99" i="7"/>
  <c r="V10" i="7"/>
  <c r="R54" i="7"/>
  <c r="O34" i="7"/>
  <c r="C11" i="7"/>
  <c r="U24" i="7"/>
  <c r="D80" i="7"/>
  <c r="Q44" i="7"/>
  <c r="P25" i="7"/>
  <c r="P100" i="7"/>
  <c r="O80" i="7"/>
  <c r="O25" i="7"/>
  <c r="R25" i="7"/>
  <c r="U79" i="7"/>
  <c r="V43" i="7"/>
  <c r="V62" i="7"/>
  <c r="D100" i="7"/>
  <c r="U99" i="7"/>
  <c r="V79" i="7"/>
  <c r="C80" i="7"/>
  <c r="V69" i="7"/>
  <c r="D34" i="7"/>
  <c r="C44" i="7"/>
  <c r="P34" i="7"/>
  <c r="Q70" i="7"/>
  <c r="P80" i="7"/>
  <c r="O70" i="7"/>
  <c r="D44" i="7"/>
  <c r="R34" i="7"/>
  <c r="C70" i="7"/>
  <c r="R44" i="7"/>
  <c r="U33" i="7"/>
  <c r="D70" i="7"/>
  <c r="P44" i="7"/>
  <c r="C34" i="7"/>
  <c r="O44" i="7"/>
  <c r="P70" i="7"/>
  <c r="C63" i="7"/>
  <c r="O63" i="7"/>
  <c r="Q63" i="7"/>
  <c r="P63" i="7"/>
  <c r="R63" i="7"/>
  <c r="D109" i="3"/>
  <c r="O108" i="3"/>
  <c r="I109" i="3"/>
  <c r="P98" i="3"/>
  <c r="J88" i="3"/>
  <c r="E88" i="3"/>
  <c r="O87" i="3"/>
  <c r="G88" i="3"/>
  <c r="F59" i="3"/>
  <c r="G48" i="3"/>
  <c r="I37" i="3"/>
  <c r="E37" i="3"/>
  <c r="K37" i="3"/>
  <c r="O98" i="3"/>
  <c r="F37" i="3"/>
  <c r="C99" i="3"/>
  <c r="K109" i="3"/>
  <c r="J99" i="3"/>
  <c r="K99" i="3"/>
  <c r="I99" i="3"/>
  <c r="L99" i="3"/>
  <c r="C37" i="3"/>
  <c r="E99" i="3"/>
  <c r="F99" i="3"/>
  <c r="I88" i="3"/>
  <c r="L77" i="3"/>
  <c r="P76" i="3"/>
  <c r="I77" i="3"/>
  <c r="E77" i="3"/>
  <c r="G77" i="3"/>
  <c r="C77" i="3"/>
  <c r="O26" i="3"/>
  <c r="H27" i="3"/>
  <c r="L27" i="3"/>
  <c r="P26" i="3"/>
  <c r="J27" i="3"/>
  <c r="E27" i="3"/>
  <c r="I27" i="3"/>
  <c r="D77" i="3"/>
  <c r="F77" i="3"/>
  <c r="L59" i="3"/>
  <c r="P58" i="3"/>
  <c r="I59" i="3"/>
  <c r="E59" i="3"/>
  <c r="C59" i="3"/>
  <c r="K27" i="3"/>
  <c r="K59" i="3"/>
  <c r="K69" i="3"/>
  <c r="K77" i="3"/>
  <c r="J77" i="3"/>
  <c r="J69" i="3"/>
  <c r="J59" i="3"/>
  <c r="O36" i="3"/>
  <c r="L37" i="3"/>
  <c r="P36" i="3"/>
  <c r="D37" i="3"/>
  <c r="G27" i="3"/>
  <c r="C48" i="3"/>
  <c r="I48" i="3"/>
  <c r="D27" i="3"/>
  <c r="O11" i="3"/>
  <c r="L12" i="3"/>
  <c r="P11" i="3"/>
  <c r="F12" i="3"/>
  <c r="F48" i="3"/>
  <c r="D48" i="3"/>
  <c r="J48" i="3"/>
  <c r="L48" i="3"/>
  <c r="P47" i="3"/>
  <c r="L69" i="3"/>
  <c r="P68" i="3"/>
  <c r="I69" i="3"/>
  <c r="C69" i="3"/>
  <c r="F69" i="3"/>
  <c r="E69" i="3"/>
  <c r="E48" i="3"/>
  <c r="F27" i="3"/>
  <c r="U100" i="6"/>
  <c r="H100" i="6"/>
  <c r="L100" i="6"/>
  <c r="E100" i="6"/>
  <c r="I100" i="6"/>
  <c r="P100" i="6"/>
  <c r="F100" i="6"/>
  <c r="U90" i="6"/>
  <c r="I90" i="6"/>
  <c r="H90" i="6"/>
  <c r="L90" i="6"/>
  <c r="P90" i="6"/>
  <c r="E90" i="6"/>
  <c r="G90" i="6"/>
  <c r="F90" i="6"/>
  <c r="K90" i="6"/>
  <c r="G80" i="6"/>
  <c r="K80" i="6"/>
  <c r="J80" i="6"/>
  <c r="F80" i="6"/>
  <c r="Q80" i="6"/>
  <c r="P80" i="6"/>
  <c r="I80" i="6"/>
  <c r="Y79" i="6"/>
  <c r="H80" i="6"/>
  <c r="E80" i="6"/>
  <c r="L80" i="6"/>
  <c r="X79" i="6"/>
  <c r="C80" i="6"/>
  <c r="U80" i="6"/>
  <c r="G70" i="6"/>
  <c r="F70" i="6"/>
  <c r="J70" i="6"/>
  <c r="Q70" i="6"/>
  <c r="H70" i="6"/>
  <c r="L70" i="6"/>
  <c r="K70" i="6"/>
  <c r="P70" i="6"/>
  <c r="R63" i="6"/>
  <c r="H63" i="6"/>
  <c r="L63" i="6"/>
  <c r="E63" i="6"/>
  <c r="I63" i="6"/>
  <c r="F63" i="6"/>
  <c r="J63" i="6"/>
  <c r="Q63" i="6"/>
  <c r="P63" i="6"/>
  <c r="G63" i="6"/>
  <c r="K63" i="6"/>
  <c r="G54" i="6"/>
  <c r="K54" i="6"/>
  <c r="E54" i="6"/>
  <c r="I54" i="6"/>
  <c r="P54" i="6"/>
  <c r="H54" i="6"/>
  <c r="L54" i="6"/>
  <c r="F54" i="6"/>
  <c r="J54" i="6"/>
  <c r="Q54" i="6"/>
  <c r="F44" i="6"/>
  <c r="J44" i="6"/>
  <c r="Q44" i="6"/>
  <c r="G44" i="6"/>
  <c r="K44" i="6"/>
  <c r="H44" i="6"/>
  <c r="L44" i="6"/>
  <c r="P44" i="6"/>
  <c r="G34" i="6"/>
  <c r="K34" i="6"/>
  <c r="L34" i="6"/>
  <c r="H34" i="6"/>
  <c r="P34" i="6"/>
  <c r="U34" i="6"/>
  <c r="I34" i="6"/>
  <c r="J34" i="6"/>
  <c r="C25" i="6"/>
  <c r="H25" i="6"/>
  <c r="F25" i="6"/>
  <c r="J25" i="6"/>
  <c r="Q25" i="6"/>
  <c r="L25" i="6"/>
  <c r="G25" i="6"/>
  <c r="K25" i="6"/>
  <c r="P25" i="6"/>
  <c r="G11" i="6"/>
  <c r="K11" i="6"/>
  <c r="F11" i="6"/>
  <c r="J11" i="6"/>
  <c r="H11" i="6"/>
  <c r="L11" i="6"/>
  <c r="P11" i="6"/>
  <c r="T90" i="6"/>
  <c r="T44" i="6"/>
  <c r="T11" i="6"/>
  <c r="X89" i="6"/>
  <c r="S90" i="6"/>
  <c r="R90" i="6"/>
  <c r="C90" i="6"/>
  <c r="Y62" i="6"/>
  <c r="T34" i="6"/>
  <c r="Y43" i="6"/>
  <c r="D80" i="6"/>
  <c r="R80" i="6"/>
  <c r="U44" i="6"/>
  <c r="C63" i="6"/>
  <c r="S80" i="6"/>
  <c r="T63" i="6"/>
  <c r="E44" i="6"/>
  <c r="D44" i="6"/>
  <c r="S44" i="6"/>
  <c r="U63" i="6"/>
  <c r="T80" i="6"/>
  <c r="R44" i="6"/>
  <c r="S100" i="6"/>
  <c r="T100" i="6"/>
  <c r="D34" i="6"/>
  <c r="D63" i="6"/>
  <c r="S63" i="6"/>
  <c r="C100" i="6"/>
  <c r="E25" i="6"/>
  <c r="S25" i="6"/>
  <c r="U70" i="6"/>
  <c r="Y69" i="6"/>
  <c r="E70" i="6"/>
  <c r="R70" i="6"/>
  <c r="C70" i="6"/>
  <c r="T70" i="6"/>
  <c r="D70" i="6"/>
  <c r="X10" i="6"/>
  <c r="U11" i="6"/>
  <c r="Y10" i="6"/>
  <c r="S11" i="6"/>
  <c r="R54" i="6"/>
  <c r="C54" i="6"/>
  <c r="U54" i="6"/>
  <c r="Y53" i="6"/>
  <c r="S70" i="6"/>
  <c r="D54" i="6"/>
  <c r="D11" i="6"/>
  <c r="T54" i="6"/>
  <c r="S54" i="6"/>
  <c r="X24" i="6"/>
  <c r="Y24" i="6"/>
  <c r="U25" i="6"/>
  <c r="T25" i="6"/>
  <c r="E11" i="6"/>
  <c r="R25" i="6"/>
  <c r="D25" i="6"/>
  <c r="O106" i="7" l="1"/>
  <c r="P106" i="7"/>
  <c r="R106" i="7"/>
  <c r="U105" i="7"/>
  <c r="V105" i="7" s="1"/>
  <c r="Q106" i="7"/>
  <c r="D79" i="1"/>
  <c r="D53" i="1"/>
  <c r="E43" i="1"/>
  <c r="C43" i="1"/>
  <c r="E24" i="1"/>
  <c r="F24" i="1"/>
  <c r="D10" i="1"/>
  <c r="N10" i="4"/>
  <c r="O10" i="4" s="1"/>
  <c r="N6" i="2"/>
  <c r="O6" i="2" s="1"/>
  <c r="J3" i="2"/>
  <c r="T135" i="6"/>
  <c r="T131" i="6"/>
  <c r="P73" i="1"/>
  <c r="P74" i="1"/>
  <c r="P75" i="1"/>
  <c r="P76" i="1"/>
  <c r="Q72" i="1"/>
  <c r="P57" i="1"/>
  <c r="P58" i="1"/>
  <c r="P59" i="1"/>
  <c r="P42" i="1"/>
  <c r="P36" i="1"/>
  <c r="P37" i="1"/>
  <c r="P40" i="1"/>
  <c r="N14" i="4"/>
  <c r="O14" i="4" s="1"/>
  <c r="J15" i="4"/>
  <c r="T115" i="6"/>
  <c r="N14" i="2"/>
  <c r="O14" i="2" s="1"/>
  <c r="T123" i="6"/>
  <c r="E139" i="6"/>
  <c r="C139" i="6"/>
  <c r="S139" i="6"/>
  <c r="R139" i="6"/>
  <c r="Q139" i="6"/>
  <c r="P139" i="6"/>
  <c r="L139" i="6"/>
  <c r="K139" i="6"/>
  <c r="J139" i="6"/>
  <c r="I139" i="6"/>
  <c r="H139" i="6"/>
  <c r="G139" i="6"/>
  <c r="F139" i="6"/>
  <c r="D139" i="6"/>
  <c r="S135" i="6"/>
  <c r="R135" i="6"/>
  <c r="Q135" i="6"/>
  <c r="P135" i="6"/>
  <c r="L135" i="6"/>
  <c r="K135" i="6"/>
  <c r="J135" i="6"/>
  <c r="I135" i="6"/>
  <c r="H135" i="6"/>
  <c r="G135" i="6"/>
  <c r="F135" i="6"/>
  <c r="E135" i="6"/>
  <c r="D135" i="6"/>
  <c r="C135" i="6"/>
  <c r="D131" i="6"/>
  <c r="C131" i="6"/>
  <c r="S127" i="6"/>
  <c r="R127" i="6"/>
  <c r="Q127" i="6"/>
  <c r="P127" i="6"/>
  <c r="L127" i="6"/>
  <c r="K127" i="6"/>
  <c r="J127" i="6"/>
  <c r="I127" i="6"/>
  <c r="H127" i="6"/>
  <c r="G127" i="6"/>
  <c r="F127" i="6"/>
  <c r="E127" i="6"/>
  <c r="D127" i="6"/>
  <c r="C127" i="6"/>
  <c r="S123" i="6"/>
  <c r="R123" i="6"/>
  <c r="Q123" i="6"/>
  <c r="P123" i="6"/>
  <c r="L123" i="6"/>
  <c r="K123" i="6"/>
  <c r="J123" i="6"/>
  <c r="I123" i="6"/>
  <c r="H123" i="6"/>
  <c r="G123" i="6"/>
  <c r="F123" i="6"/>
  <c r="E123" i="6"/>
  <c r="D123" i="6"/>
  <c r="C123" i="6"/>
  <c r="S119" i="6"/>
  <c r="R119" i="6"/>
  <c r="Q119" i="6"/>
  <c r="P119" i="6"/>
  <c r="L119" i="6"/>
  <c r="K119" i="6"/>
  <c r="J119" i="6"/>
  <c r="I119" i="6"/>
  <c r="H119" i="6"/>
  <c r="G119" i="6"/>
  <c r="F119" i="6"/>
  <c r="E119" i="6"/>
  <c r="D119" i="6"/>
  <c r="C119" i="6"/>
  <c r="D115" i="6"/>
  <c r="E115" i="6"/>
  <c r="F115" i="6"/>
  <c r="G115" i="6"/>
  <c r="H115" i="6"/>
  <c r="I115" i="6"/>
  <c r="J115" i="6"/>
  <c r="K115" i="6"/>
  <c r="L115" i="6"/>
  <c r="P115" i="6"/>
  <c r="Q115" i="6"/>
  <c r="R115" i="6"/>
  <c r="S115" i="6"/>
  <c r="C115" i="6"/>
  <c r="D111" i="6"/>
  <c r="E111" i="6"/>
  <c r="F111" i="6"/>
  <c r="G111" i="6"/>
  <c r="H111" i="6"/>
  <c r="I111" i="6"/>
  <c r="J111" i="6"/>
  <c r="K111" i="6"/>
  <c r="L111" i="6"/>
  <c r="P111" i="6"/>
  <c r="Q111" i="6"/>
  <c r="R111" i="6"/>
  <c r="S111" i="6"/>
  <c r="C111" i="6"/>
  <c r="D107" i="6"/>
  <c r="E107" i="6"/>
  <c r="F107" i="6"/>
  <c r="G107" i="6"/>
  <c r="H107" i="6"/>
  <c r="I107" i="6"/>
  <c r="J107" i="6"/>
  <c r="K107" i="6"/>
  <c r="L107" i="6"/>
  <c r="P107" i="6"/>
  <c r="Q107" i="6"/>
  <c r="R107" i="6"/>
  <c r="S107" i="6"/>
  <c r="C107" i="6"/>
  <c r="C103" i="6"/>
  <c r="T103" i="6"/>
  <c r="D103" i="6"/>
  <c r="E103" i="6"/>
  <c r="F103" i="6"/>
  <c r="G103" i="6"/>
  <c r="H103" i="6"/>
  <c r="I103" i="6"/>
  <c r="J103" i="6"/>
  <c r="K103" i="6"/>
  <c r="L103" i="6"/>
  <c r="P103" i="6"/>
  <c r="Q103" i="6"/>
  <c r="R103" i="6"/>
  <c r="S103" i="6"/>
  <c r="U126" i="6"/>
  <c r="U110" i="6"/>
  <c r="U106" i="6"/>
  <c r="U102" i="6"/>
  <c r="T139" i="6"/>
  <c r="T127" i="6"/>
  <c r="T119" i="6"/>
  <c r="T111" i="6"/>
  <c r="T107" i="6"/>
  <c r="L42" i="2"/>
  <c r="L43" i="2" s="1"/>
  <c r="H39" i="4"/>
  <c r="I39" i="4"/>
  <c r="J39" i="4"/>
  <c r="H35" i="4"/>
  <c r="I35" i="4"/>
  <c r="J35" i="4"/>
  <c r="J31" i="4"/>
  <c r="H31" i="4"/>
  <c r="I31" i="4"/>
  <c r="C27" i="4"/>
  <c r="D27" i="4"/>
  <c r="E27" i="4"/>
  <c r="F27" i="4"/>
  <c r="H27" i="4"/>
  <c r="I27" i="4"/>
  <c r="N26" i="4"/>
  <c r="O26" i="4" s="1"/>
  <c r="J23" i="4"/>
  <c r="H23" i="4"/>
  <c r="I23" i="4"/>
  <c r="C19" i="4"/>
  <c r="D19" i="4"/>
  <c r="E19" i="4"/>
  <c r="H19" i="4"/>
  <c r="I19" i="4"/>
  <c r="J19" i="4"/>
  <c r="H15" i="4"/>
  <c r="I15" i="4"/>
  <c r="C11" i="4"/>
  <c r="D11" i="4"/>
  <c r="E11" i="4"/>
  <c r="F11" i="4"/>
  <c r="H11" i="4"/>
  <c r="I11" i="4"/>
  <c r="J11" i="4"/>
  <c r="C7" i="4"/>
  <c r="D7" i="4"/>
  <c r="E7" i="4"/>
  <c r="F7" i="4"/>
  <c r="G7" i="4"/>
  <c r="H7" i="4"/>
  <c r="I7" i="4"/>
  <c r="J7" i="4"/>
  <c r="C3" i="4"/>
  <c r="D3" i="4"/>
  <c r="F3" i="4"/>
  <c r="H3" i="4"/>
  <c r="I3" i="4"/>
  <c r="C39" i="2"/>
  <c r="D39" i="2"/>
  <c r="C31" i="2"/>
  <c r="D31" i="2"/>
  <c r="C27" i="2"/>
  <c r="C23" i="2"/>
  <c r="E23" i="2"/>
  <c r="D11" i="2"/>
  <c r="C11" i="2"/>
  <c r="E11" i="2"/>
  <c r="C7" i="2"/>
  <c r="D7" i="2"/>
  <c r="H7" i="2"/>
  <c r="I7" i="2"/>
  <c r="J7" i="2"/>
  <c r="C3" i="2"/>
  <c r="D3" i="2"/>
  <c r="H3" i="2"/>
  <c r="I3" i="2"/>
  <c r="J99" i="1"/>
  <c r="P94" i="1"/>
  <c r="Q92" i="1"/>
  <c r="P88" i="1"/>
  <c r="P83" i="1"/>
  <c r="M68" i="1"/>
  <c r="P68" i="1" s="1"/>
  <c r="M65" i="1"/>
  <c r="P51" i="1"/>
  <c r="Q27" i="1"/>
  <c r="P13" i="1"/>
  <c r="P2" i="1"/>
  <c r="C99" i="1"/>
  <c r="D99" i="1"/>
  <c r="E99" i="1"/>
  <c r="K99" i="1"/>
  <c r="P98" i="1"/>
  <c r="Q93" i="1"/>
  <c r="P95" i="1"/>
  <c r="Q96" i="1"/>
  <c r="O105" i="1"/>
  <c r="O106" i="1" s="1"/>
  <c r="C89" i="1"/>
  <c r="D89" i="1"/>
  <c r="E89" i="1"/>
  <c r="J89" i="1"/>
  <c r="K89" i="1"/>
  <c r="Q84" i="1"/>
  <c r="P85" i="1"/>
  <c r="Q86" i="1"/>
  <c r="Q82" i="1"/>
  <c r="C79" i="1"/>
  <c r="E79" i="1"/>
  <c r="J79" i="1"/>
  <c r="K79" i="1"/>
  <c r="P78" i="1"/>
  <c r="K69" i="1"/>
  <c r="J69" i="1"/>
  <c r="D69" i="1"/>
  <c r="E69" i="1"/>
  <c r="C69" i="1"/>
  <c r="C62" i="1"/>
  <c r="D142" i="6" l="1"/>
  <c r="U111" i="6"/>
  <c r="L112" i="6" s="1"/>
  <c r="Y110" i="6"/>
  <c r="X110" i="6"/>
  <c r="U131" i="6"/>
  <c r="D132" i="6" s="1"/>
  <c r="Y130" i="6"/>
  <c r="X130" i="6"/>
  <c r="T142" i="6"/>
  <c r="U119" i="6"/>
  <c r="G120" i="6" s="1"/>
  <c r="Y118" i="6"/>
  <c r="X118" i="6"/>
  <c r="U135" i="6"/>
  <c r="Y134" i="6"/>
  <c r="X134" i="6"/>
  <c r="U103" i="6"/>
  <c r="T104" i="6" s="1"/>
  <c r="Y102" i="6"/>
  <c r="X102" i="6"/>
  <c r="U123" i="6"/>
  <c r="U124" i="6" s="1"/>
  <c r="Y122" i="6"/>
  <c r="X122" i="6"/>
  <c r="U139" i="6"/>
  <c r="F140" i="6" s="1"/>
  <c r="Y138" i="6"/>
  <c r="X138" i="6"/>
  <c r="U107" i="6"/>
  <c r="F108" i="6" s="1"/>
  <c r="Y106" i="6"/>
  <c r="X106" i="6"/>
  <c r="U127" i="6"/>
  <c r="T128" i="6" s="1"/>
  <c r="Y126" i="6"/>
  <c r="X126" i="6"/>
  <c r="U115" i="6"/>
  <c r="U116" i="6" s="1"/>
  <c r="Y114" i="6"/>
  <c r="X114" i="6"/>
  <c r="Q46" i="1"/>
  <c r="P46" i="1"/>
  <c r="Q39" i="1"/>
  <c r="P39" i="1"/>
  <c r="Q68" i="1"/>
  <c r="Q94" i="1"/>
  <c r="Q65" i="1"/>
  <c r="P65" i="1"/>
  <c r="Q66" i="1"/>
  <c r="P66" i="1"/>
  <c r="Q56" i="1"/>
  <c r="P56" i="1"/>
  <c r="Q61" i="1"/>
  <c r="P61" i="1"/>
  <c r="Q142" i="6"/>
  <c r="J142" i="6"/>
  <c r="F142" i="6"/>
  <c r="K7" i="2"/>
  <c r="N7" i="2" s="1"/>
  <c r="O7" i="2" s="1"/>
  <c r="Q37" i="1"/>
  <c r="R142" i="6"/>
  <c r="P142" i="6"/>
  <c r="G142" i="6"/>
  <c r="L142" i="6"/>
  <c r="S142" i="6"/>
  <c r="K142" i="6"/>
  <c r="I142" i="6"/>
  <c r="H142" i="6"/>
  <c r="E142" i="6"/>
  <c r="C142" i="6"/>
  <c r="K15" i="4"/>
  <c r="H16" i="4" s="1"/>
  <c r="U128" i="6"/>
  <c r="P27" i="1"/>
  <c r="K39" i="4"/>
  <c r="N38" i="4"/>
  <c r="O38" i="4" s="1"/>
  <c r="K3" i="4"/>
  <c r="N2" i="4"/>
  <c r="O2" i="4" s="1"/>
  <c r="K11" i="4"/>
  <c r="N11" i="4" s="1"/>
  <c r="O11" i="4" s="1"/>
  <c r="J27" i="4"/>
  <c r="N31" i="4"/>
  <c r="O31" i="4" s="1"/>
  <c r="N30" i="4"/>
  <c r="O30" i="4" s="1"/>
  <c r="K35" i="4"/>
  <c r="N34" i="4"/>
  <c r="O34" i="4" s="1"/>
  <c r="K19" i="4"/>
  <c r="N19" i="4" s="1"/>
  <c r="O19" i="4" s="1"/>
  <c r="N18" i="4"/>
  <c r="O18" i="4" s="1"/>
  <c r="K7" i="4"/>
  <c r="J8" i="4" s="1"/>
  <c r="N6" i="4"/>
  <c r="O6" i="4" s="1"/>
  <c r="Q36" i="1"/>
  <c r="K3" i="2"/>
  <c r="E4" i="2" s="1"/>
  <c r="N2" i="2"/>
  <c r="O2" i="2" s="1"/>
  <c r="K23" i="4"/>
  <c r="N22" i="4"/>
  <c r="O22" i="4" s="1"/>
  <c r="M69" i="1"/>
  <c r="Q95" i="1"/>
  <c r="P86" i="1"/>
  <c r="Q88" i="1"/>
  <c r="Q98" i="1"/>
  <c r="P96" i="1"/>
  <c r="P93" i="1"/>
  <c r="M62" i="1"/>
  <c r="L140" i="6"/>
  <c r="M43" i="1"/>
  <c r="Q13" i="1"/>
  <c r="Q2" i="1"/>
  <c r="M99" i="1"/>
  <c r="L99" i="1"/>
  <c r="P92" i="1"/>
  <c r="P72" i="1"/>
  <c r="L79" i="1"/>
  <c r="Q76" i="1"/>
  <c r="P84" i="1"/>
  <c r="P82" i="1"/>
  <c r="P97" i="1"/>
  <c r="Q97" i="1"/>
  <c r="T124" i="6"/>
  <c r="D124" i="6"/>
  <c r="F124" i="6"/>
  <c r="R124" i="6"/>
  <c r="T112" i="6"/>
  <c r="Q112" i="6"/>
  <c r="J112" i="6"/>
  <c r="F112" i="6"/>
  <c r="R116" i="6"/>
  <c r="L116" i="6"/>
  <c r="D116" i="6"/>
  <c r="I104" i="6"/>
  <c r="C112" i="6"/>
  <c r="U112" i="6"/>
  <c r="J116" i="6"/>
  <c r="T116" i="6"/>
  <c r="S112" i="6"/>
  <c r="I112" i="6"/>
  <c r="S116" i="6"/>
  <c r="P116" i="6"/>
  <c r="K116" i="6"/>
  <c r="I116" i="6"/>
  <c r="G116" i="6"/>
  <c r="E116" i="6"/>
  <c r="G112" i="6"/>
  <c r="F116" i="6"/>
  <c r="Q116" i="6"/>
  <c r="C116" i="6"/>
  <c r="C124" i="6"/>
  <c r="E124" i="6"/>
  <c r="G124" i="6"/>
  <c r="I124" i="6"/>
  <c r="K124" i="6"/>
  <c r="P124" i="6"/>
  <c r="S124" i="6"/>
  <c r="J128" i="6"/>
  <c r="H136" i="6"/>
  <c r="K27" i="4"/>
  <c r="J3" i="4"/>
  <c r="J42" i="4" s="1"/>
  <c r="L89" i="1"/>
  <c r="Q85" i="1"/>
  <c r="Q83" i="1"/>
  <c r="M89" i="1"/>
  <c r="M79" i="1"/>
  <c r="Q78" i="1"/>
  <c r="Q74" i="1"/>
  <c r="Q75" i="1"/>
  <c r="Q73" i="1"/>
  <c r="L69" i="1"/>
  <c r="S128" i="6" l="1"/>
  <c r="D128" i="6"/>
  <c r="I128" i="6"/>
  <c r="R128" i="6"/>
  <c r="G128" i="6"/>
  <c r="H128" i="6"/>
  <c r="K128" i="6"/>
  <c r="L128" i="6"/>
  <c r="P128" i="6"/>
  <c r="C128" i="6"/>
  <c r="Q128" i="6"/>
  <c r="F128" i="6"/>
  <c r="E128" i="6"/>
  <c r="D8" i="4"/>
  <c r="U108" i="6"/>
  <c r="E112" i="6"/>
  <c r="K112" i="6"/>
  <c r="H112" i="6"/>
  <c r="R112" i="6"/>
  <c r="P112" i="6"/>
  <c r="D112" i="6"/>
  <c r="S140" i="6"/>
  <c r="P140" i="6"/>
  <c r="I140" i="6"/>
  <c r="G140" i="6"/>
  <c r="D140" i="6"/>
  <c r="R140" i="6"/>
  <c r="C140" i="6"/>
  <c r="E140" i="6"/>
  <c r="J140" i="6"/>
  <c r="U140" i="6"/>
  <c r="K140" i="6"/>
  <c r="T140" i="6"/>
  <c r="H140" i="6"/>
  <c r="Q140" i="6"/>
  <c r="N140" i="6"/>
  <c r="M140" i="6"/>
  <c r="O140" i="6"/>
  <c r="C120" i="6"/>
  <c r="S120" i="6"/>
  <c r="T120" i="6"/>
  <c r="L120" i="6"/>
  <c r="D120" i="6"/>
  <c r="J120" i="6"/>
  <c r="I120" i="6"/>
  <c r="P120" i="6"/>
  <c r="R120" i="6"/>
  <c r="H120" i="6"/>
  <c r="K120" i="6"/>
  <c r="E120" i="6"/>
  <c r="U120" i="6"/>
  <c r="Q120" i="6"/>
  <c r="F120" i="6"/>
  <c r="H116" i="6"/>
  <c r="Q124" i="6"/>
  <c r="L124" i="6"/>
  <c r="J124" i="6"/>
  <c r="H124" i="6"/>
  <c r="K104" i="6"/>
  <c r="D104" i="6"/>
  <c r="H104" i="6"/>
  <c r="U104" i="6"/>
  <c r="G104" i="6"/>
  <c r="L104" i="6"/>
  <c r="E104" i="6"/>
  <c r="Q104" i="6"/>
  <c r="P104" i="6"/>
  <c r="F104" i="6"/>
  <c r="R104" i="6"/>
  <c r="S104" i="6"/>
  <c r="C104" i="6"/>
  <c r="J104" i="6"/>
  <c r="C132" i="6"/>
  <c r="J132" i="6"/>
  <c r="K132" i="6"/>
  <c r="I132" i="6"/>
  <c r="R132" i="6"/>
  <c r="H132" i="6"/>
  <c r="U142" i="6"/>
  <c r="X143" i="6" s="1"/>
  <c r="S132" i="6"/>
  <c r="G132" i="6"/>
  <c r="Q132" i="6"/>
  <c r="F132" i="6"/>
  <c r="T132" i="6"/>
  <c r="U132" i="6"/>
  <c r="P132" i="6"/>
  <c r="E132" i="6"/>
  <c r="L132" i="6"/>
  <c r="M132" i="6"/>
  <c r="N132" i="6"/>
  <c r="O132" i="6"/>
  <c r="L136" i="6"/>
  <c r="I136" i="6"/>
  <c r="J136" i="6"/>
  <c r="G136" i="6"/>
  <c r="R136" i="6"/>
  <c r="C136" i="6"/>
  <c r="T136" i="6"/>
  <c r="D136" i="6"/>
  <c r="K136" i="6"/>
  <c r="P136" i="6"/>
  <c r="E136" i="6"/>
  <c r="M136" i="6"/>
  <c r="N136" i="6"/>
  <c r="O136" i="6"/>
  <c r="Q136" i="6"/>
  <c r="F136" i="6"/>
  <c r="S136" i="6"/>
  <c r="U136" i="6"/>
  <c r="H40" i="4"/>
  <c r="D40" i="4"/>
  <c r="E40" i="4"/>
  <c r="F40" i="4"/>
  <c r="C40" i="4"/>
  <c r="G40" i="4"/>
  <c r="N35" i="4"/>
  <c r="O35" i="4" s="1"/>
  <c r="D36" i="4"/>
  <c r="E36" i="4"/>
  <c r="F36" i="4"/>
  <c r="C36" i="4"/>
  <c r="G36" i="4"/>
  <c r="N23" i="4"/>
  <c r="O23" i="4" s="1"/>
  <c r="C24" i="4"/>
  <c r="D24" i="4"/>
  <c r="E24" i="4"/>
  <c r="F24" i="4"/>
  <c r="C16" i="4"/>
  <c r="D16" i="4"/>
  <c r="E16" i="4"/>
  <c r="N15" i="4"/>
  <c r="O15" i="4" s="1"/>
  <c r="E4" i="4"/>
  <c r="K42" i="4"/>
  <c r="H4" i="2"/>
  <c r="P62" i="1"/>
  <c r="F63" i="1"/>
  <c r="E63" i="1"/>
  <c r="N128" i="6"/>
  <c r="M128" i="6"/>
  <c r="O128" i="6"/>
  <c r="N124" i="6"/>
  <c r="M124" i="6"/>
  <c r="O124" i="6"/>
  <c r="E108" i="6"/>
  <c r="J108" i="6"/>
  <c r="P108" i="6"/>
  <c r="R108" i="6"/>
  <c r="G108" i="6"/>
  <c r="S108" i="6"/>
  <c r="L108" i="6"/>
  <c r="Q108" i="6"/>
  <c r="I108" i="6"/>
  <c r="H108" i="6"/>
  <c r="T108" i="6"/>
  <c r="D108" i="6"/>
  <c r="C108" i="6"/>
  <c r="K108" i="6"/>
  <c r="O120" i="6"/>
  <c r="N120" i="6"/>
  <c r="M120" i="6"/>
  <c r="M116" i="6"/>
  <c r="N116" i="6"/>
  <c r="O116" i="6"/>
  <c r="N112" i="6"/>
  <c r="O112" i="6"/>
  <c r="M112" i="6"/>
  <c r="N108" i="6"/>
  <c r="O108" i="6"/>
  <c r="M108" i="6"/>
  <c r="N104" i="6"/>
  <c r="O104" i="6"/>
  <c r="M104" i="6"/>
  <c r="Y139" i="6"/>
  <c r="X139" i="6"/>
  <c r="Y119" i="6"/>
  <c r="X119" i="6"/>
  <c r="Y131" i="6"/>
  <c r="X131" i="6"/>
  <c r="Y107" i="6"/>
  <c r="X107" i="6"/>
  <c r="Y135" i="6"/>
  <c r="X135" i="6"/>
  <c r="Y127" i="6"/>
  <c r="X127" i="6"/>
  <c r="Y103" i="6"/>
  <c r="X103" i="6"/>
  <c r="Y115" i="6"/>
  <c r="X115" i="6"/>
  <c r="Y123" i="6"/>
  <c r="X123" i="6"/>
  <c r="Y111" i="6"/>
  <c r="X111" i="6"/>
  <c r="K16" i="4"/>
  <c r="N3" i="4"/>
  <c r="O3" i="4" s="1"/>
  <c r="F4" i="4"/>
  <c r="I8" i="2"/>
  <c r="K70" i="1"/>
  <c r="P69" i="1"/>
  <c r="E8" i="4"/>
  <c r="I8" i="4"/>
  <c r="C8" i="4"/>
  <c r="H8" i="4"/>
  <c r="G8" i="4"/>
  <c r="F8" i="4"/>
  <c r="D8" i="2"/>
  <c r="C8" i="2"/>
  <c r="H8" i="2"/>
  <c r="K8" i="2"/>
  <c r="J8" i="2"/>
  <c r="G44" i="1"/>
  <c r="P43" i="1"/>
  <c r="I32" i="4"/>
  <c r="J32" i="4"/>
  <c r="H32" i="4"/>
  <c r="K4" i="4"/>
  <c r="D4" i="4"/>
  <c r="H4" i="4"/>
  <c r="I4" i="4"/>
  <c r="J4" i="4"/>
  <c r="C4" i="4"/>
  <c r="I24" i="4"/>
  <c r="J40" i="4"/>
  <c r="K36" i="4"/>
  <c r="F12" i="4"/>
  <c r="K24" i="4"/>
  <c r="J36" i="4"/>
  <c r="I36" i="4"/>
  <c r="K32" i="4"/>
  <c r="E12" i="4"/>
  <c r="K12" i="4"/>
  <c r="C12" i="4"/>
  <c r="J16" i="4"/>
  <c r="I16" i="4"/>
  <c r="H20" i="4"/>
  <c r="H12" i="4"/>
  <c r="I20" i="4"/>
  <c r="K40" i="4"/>
  <c r="E20" i="4"/>
  <c r="J12" i="4"/>
  <c r="I12" i="4"/>
  <c r="D12" i="4"/>
  <c r="K20" i="4"/>
  <c r="D20" i="4"/>
  <c r="H36" i="4"/>
  <c r="I40" i="4"/>
  <c r="C20" i="4"/>
  <c r="J20" i="4"/>
  <c r="J4" i="2"/>
  <c r="I4" i="2"/>
  <c r="C4" i="2"/>
  <c r="D4" i="2"/>
  <c r="H24" i="4"/>
  <c r="K8" i="4"/>
  <c r="N7" i="4"/>
  <c r="O7" i="4" s="1"/>
  <c r="K4" i="2"/>
  <c r="N3" i="2"/>
  <c r="O3" i="2" s="1"/>
  <c r="E28" i="4"/>
  <c r="N27" i="4"/>
  <c r="O27" i="4" s="1"/>
  <c r="J24" i="4"/>
  <c r="N39" i="4"/>
  <c r="O39" i="4" s="1"/>
  <c r="L70" i="1"/>
  <c r="C70" i="1"/>
  <c r="Q69" i="1"/>
  <c r="E70" i="1"/>
  <c r="M70" i="1"/>
  <c r="D70" i="1"/>
  <c r="J70" i="1"/>
  <c r="E100" i="1"/>
  <c r="D100" i="1"/>
  <c r="Q99" i="1"/>
  <c r="L100" i="1"/>
  <c r="C100" i="1"/>
  <c r="P99" i="1"/>
  <c r="F28" i="4"/>
  <c r="J28" i="4"/>
  <c r="K28" i="4"/>
  <c r="J100" i="1"/>
  <c r="M100" i="1"/>
  <c r="K100" i="1"/>
  <c r="P112" i="3"/>
  <c r="C28" i="4"/>
  <c r="H28" i="4"/>
  <c r="D28" i="4"/>
  <c r="I28" i="4"/>
  <c r="Q89" i="1"/>
  <c r="P89" i="1"/>
  <c r="M90" i="1"/>
  <c r="C90" i="1"/>
  <c r="E90" i="1"/>
  <c r="D90" i="1"/>
  <c r="L90" i="1"/>
  <c r="J90" i="1"/>
  <c r="K90" i="1"/>
  <c r="P79" i="1"/>
  <c r="Q79" i="1"/>
  <c r="M80" i="1"/>
  <c r="D80" i="1"/>
  <c r="J80" i="1"/>
  <c r="E80" i="1"/>
  <c r="K80" i="1"/>
  <c r="C80" i="1"/>
  <c r="L80" i="1"/>
  <c r="D146" i="6" l="1"/>
  <c r="D147" i="6"/>
  <c r="N143" i="6"/>
  <c r="M143" i="6"/>
  <c r="O143" i="6"/>
  <c r="B6" i="5"/>
  <c r="B8" i="5" s="1"/>
  <c r="B9" i="5" s="1"/>
  <c r="H143" i="6"/>
  <c r="F6" i="5"/>
  <c r="F8" i="5" s="1"/>
  <c r="F9" i="5" s="1"/>
  <c r="N42" i="4"/>
  <c r="O42" i="4" s="1"/>
  <c r="C143" i="6"/>
  <c r="D143" i="6"/>
  <c r="G143" i="6"/>
  <c r="U143" i="6"/>
  <c r="Y143" i="6"/>
  <c r="F143" i="6"/>
  <c r="J143" i="6"/>
  <c r="Q143" i="6"/>
  <c r="S143" i="6"/>
  <c r="I143" i="6"/>
  <c r="R143" i="6"/>
  <c r="K143" i="6"/>
  <c r="P143" i="6"/>
  <c r="E143" i="6"/>
  <c r="T143" i="6"/>
  <c r="L143" i="6"/>
  <c r="F2" i="5"/>
  <c r="I113" i="3"/>
  <c r="J113" i="3"/>
  <c r="L113" i="3"/>
  <c r="K113" i="3"/>
  <c r="D62" i="1"/>
  <c r="G62" i="1"/>
  <c r="J62" i="1"/>
  <c r="K62" i="1"/>
  <c r="L62" i="1"/>
  <c r="Q57" i="1"/>
  <c r="Q58" i="1"/>
  <c r="Q59" i="1"/>
  <c r="C53" i="1"/>
  <c r="J53" i="1"/>
  <c r="K53" i="1"/>
  <c r="P50" i="1"/>
  <c r="Q51" i="1"/>
  <c r="Q38" i="1"/>
  <c r="Q40" i="1"/>
  <c r="D43" i="1"/>
  <c r="F43" i="1"/>
  <c r="J43" i="1"/>
  <c r="K43" i="1"/>
  <c r="Q48" i="1" l="1"/>
  <c r="P48" i="1"/>
  <c r="Q52" i="1"/>
  <c r="P52" i="1"/>
  <c r="Q47" i="1"/>
  <c r="P47" i="1"/>
  <c r="Q49" i="1"/>
  <c r="P49" i="1"/>
  <c r="F10" i="5"/>
  <c r="F12" i="5" s="1"/>
  <c r="F13" i="5" s="1"/>
  <c r="F4" i="5"/>
  <c r="F5" i="5" s="1"/>
  <c r="B10" i="5"/>
  <c r="B12" i="5" s="1"/>
  <c r="B13" i="5" s="1"/>
  <c r="B4" i="5"/>
  <c r="B5" i="5" s="1"/>
  <c r="Q50" i="1"/>
  <c r="M53" i="1"/>
  <c r="P53" i="1" s="1"/>
  <c r="Q42" i="1"/>
  <c r="C33" i="1"/>
  <c r="D33" i="1"/>
  <c r="H33" i="1"/>
  <c r="J33" i="1"/>
  <c r="K33" i="1"/>
  <c r="P30" i="1"/>
  <c r="P32" i="1"/>
  <c r="C10" i="1"/>
  <c r="G24" i="1"/>
  <c r="D24" i="1"/>
  <c r="C24" i="1"/>
  <c r="J24" i="1"/>
  <c r="K24" i="1"/>
  <c r="M33" i="1" l="1"/>
  <c r="Q23" i="1"/>
  <c r="Q53" i="1"/>
  <c r="E54" i="1"/>
  <c r="P31" i="1"/>
  <c r="Q31" i="1"/>
  <c r="P29" i="1"/>
  <c r="Q29" i="1"/>
  <c r="P28" i="1"/>
  <c r="Q28" i="1"/>
  <c r="Q62" i="1"/>
  <c r="C63" i="1"/>
  <c r="J63" i="1"/>
  <c r="L63" i="1"/>
  <c r="D63" i="1"/>
  <c r="G63" i="1"/>
  <c r="K63" i="1"/>
  <c r="M63" i="1"/>
  <c r="M54" i="1"/>
  <c r="K54" i="1"/>
  <c r="D54" i="1"/>
  <c r="C54" i="1"/>
  <c r="J54" i="1"/>
  <c r="K44" i="1"/>
  <c r="M44" i="1"/>
  <c r="E44" i="1"/>
  <c r="C44" i="1"/>
  <c r="Q43" i="1"/>
  <c r="D44" i="1"/>
  <c r="F44" i="1"/>
  <c r="J44" i="1"/>
  <c r="L44" i="1"/>
  <c r="Q18" i="1"/>
  <c r="Q17" i="1"/>
  <c r="Q16" i="1"/>
  <c r="Q14" i="1"/>
  <c r="F34" i="1" l="1"/>
  <c r="E34" i="1"/>
  <c r="G34" i="1"/>
  <c r="Q15" i="1"/>
  <c r="P15" i="1"/>
  <c r="P33" i="1"/>
  <c r="Q33" i="1"/>
  <c r="M24" i="1"/>
  <c r="H25" i="1" s="1"/>
  <c r="L24" i="1"/>
  <c r="J10" i="1"/>
  <c r="J102" i="1" s="1"/>
  <c r="K10" i="1"/>
  <c r="K102" i="1" s="1"/>
  <c r="M3" i="1"/>
  <c r="M4" i="1"/>
  <c r="M5" i="1"/>
  <c r="Q5" i="1" s="1"/>
  <c r="M6" i="1"/>
  <c r="M7" i="1"/>
  <c r="M9" i="1"/>
  <c r="Q9" i="1" s="1"/>
  <c r="I25" i="1" l="1"/>
  <c r="Q24" i="1"/>
  <c r="P24" i="1"/>
  <c r="M25" i="1"/>
  <c r="P9" i="1"/>
  <c r="P6" i="1"/>
  <c r="Q6" i="1"/>
  <c r="P4" i="1"/>
  <c r="Q4" i="1"/>
  <c r="P7" i="1"/>
  <c r="Q7" i="1"/>
  <c r="P5" i="1"/>
  <c r="P3" i="1"/>
  <c r="Q3" i="1"/>
  <c r="H42" i="4"/>
  <c r="N38" i="2"/>
  <c r="O38" i="2" s="1"/>
  <c r="N34" i="2"/>
  <c r="O34" i="2" s="1"/>
  <c r="N30" i="2"/>
  <c r="O30" i="2" s="1"/>
  <c r="N26" i="2"/>
  <c r="O26" i="2" s="1"/>
  <c r="N22" i="2"/>
  <c r="O22" i="2" s="1"/>
  <c r="N18" i="2"/>
  <c r="O18" i="2" s="1"/>
  <c r="P14" i="1"/>
  <c r="K11" i="2" l="1"/>
  <c r="N11" i="2" s="1"/>
  <c r="O11" i="2" s="1"/>
  <c r="N10" i="2"/>
  <c r="O10" i="2" s="1"/>
  <c r="L10" i="1"/>
  <c r="P17" i="1"/>
  <c r="P18" i="1"/>
  <c r="P16" i="1"/>
  <c r="H39" i="2"/>
  <c r="K39" i="2"/>
  <c r="E40" i="2" s="1"/>
  <c r="I39" i="2"/>
  <c r="I35" i="2"/>
  <c r="H35" i="2"/>
  <c r="K35" i="2"/>
  <c r="J35" i="2"/>
  <c r="I31" i="2"/>
  <c r="H31" i="2"/>
  <c r="E31" i="2"/>
  <c r="K31" i="2"/>
  <c r="N31" i="2" s="1"/>
  <c r="O31" i="2" s="1"/>
  <c r="J31" i="2"/>
  <c r="I27" i="2"/>
  <c r="H27" i="2"/>
  <c r="F27" i="2"/>
  <c r="K27" i="2"/>
  <c r="J27" i="2"/>
  <c r="I23" i="2"/>
  <c r="H23" i="2"/>
  <c r="D23" i="2"/>
  <c r="K23" i="2"/>
  <c r="N23" i="2" s="1"/>
  <c r="O23" i="2" s="1"/>
  <c r="J23" i="2"/>
  <c r="I19" i="2"/>
  <c r="H19" i="2"/>
  <c r="K19" i="2"/>
  <c r="G20" i="2" s="1"/>
  <c r="J19" i="2"/>
  <c r="I15" i="2"/>
  <c r="H15" i="2"/>
  <c r="K15" i="2"/>
  <c r="I11" i="2"/>
  <c r="H11" i="2"/>
  <c r="J11" i="2"/>
  <c r="N35" i="2" l="1"/>
  <c r="O35" i="2" s="1"/>
  <c r="C36" i="2"/>
  <c r="E36" i="2"/>
  <c r="D36" i="2"/>
  <c r="F36" i="2"/>
  <c r="N27" i="2"/>
  <c r="O27" i="2" s="1"/>
  <c r="D28" i="2"/>
  <c r="E28" i="2"/>
  <c r="N19" i="2"/>
  <c r="O19" i="2" s="1"/>
  <c r="D20" i="2"/>
  <c r="E20" i="2"/>
  <c r="D16" i="2"/>
  <c r="F20" i="2"/>
  <c r="C20" i="2"/>
  <c r="C16" i="2"/>
  <c r="E16" i="2"/>
  <c r="N15" i="2"/>
  <c r="O15" i="2" s="1"/>
  <c r="K42" i="2"/>
  <c r="N39" i="2"/>
  <c r="O39" i="2" s="1"/>
  <c r="E12" i="2"/>
  <c r="C12" i="2"/>
  <c r="D32" i="2"/>
  <c r="C32" i="2"/>
  <c r="D12" i="2"/>
  <c r="I42" i="4"/>
  <c r="D40" i="2"/>
  <c r="C40" i="2"/>
  <c r="H42" i="2"/>
  <c r="C28" i="2"/>
  <c r="E24" i="2"/>
  <c r="C24" i="2"/>
  <c r="I42" i="2"/>
  <c r="L53" i="1"/>
  <c r="L102" i="1" s="1"/>
  <c r="Q32" i="1"/>
  <c r="Q30" i="1"/>
  <c r="M10" i="1"/>
  <c r="E11" i="1" s="1"/>
  <c r="J20" i="2"/>
  <c r="I20" i="2"/>
  <c r="J28" i="2"/>
  <c r="I28" i="2"/>
  <c r="J12" i="2"/>
  <c r="I12" i="2"/>
  <c r="J36" i="2"/>
  <c r="I36" i="2"/>
  <c r="K16" i="2"/>
  <c r="H16" i="2"/>
  <c r="K24" i="2"/>
  <c r="D24" i="2"/>
  <c r="H24" i="2"/>
  <c r="K32" i="2"/>
  <c r="H32" i="2"/>
  <c r="K40" i="2"/>
  <c r="H40" i="2"/>
  <c r="K12" i="2"/>
  <c r="H12" i="2"/>
  <c r="I16" i="2"/>
  <c r="K20" i="2"/>
  <c r="H20" i="2"/>
  <c r="J24" i="2"/>
  <c r="I24" i="2"/>
  <c r="K28" i="2"/>
  <c r="F28" i="2"/>
  <c r="H28" i="2"/>
  <c r="J32" i="2"/>
  <c r="E32" i="2"/>
  <c r="I32" i="2"/>
  <c r="K36" i="2"/>
  <c r="H36" i="2"/>
  <c r="I40" i="2"/>
  <c r="J15" i="2"/>
  <c r="J16" i="2" s="1"/>
  <c r="J39" i="2"/>
  <c r="L54" i="1" l="1"/>
  <c r="D6" i="5"/>
  <c r="D8" i="5" s="1"/>
  <c r="N42" i="2"/>
  <c r="O42" i="2" s="1"/>
  <c r="K43" i="4"/>
  <c r="I43" i="4"/>
  <c r="H43" i="4"/>
  <c r="J43" i="4"/>
  <c r="J42" i="2"/>
  <c r="J43" i="2" s="1"/>
  <c r="P10" i="1"/>
  <c r="Q10" i="1"/>
  <c r="F25" i="1"/>
  <c r="C11" i="1"/>
  <c r="L11" i="1"/>
  <c r="M11" i="1"/>
  <c r="D11" i="1"/>
  <c r="J11" i="1"/>
  <c r="K11" i="1"/>
  <c r="E25" i="1"/>
  <c r="J25" i="1"/>
  <c r="D25" i="1"/>
  <c r="G25" i="1"/>
  <c r="K25" i="1"/>
  <c r="L25" i="1"/>
  <c r="C25" i="1"/>
  <c r="K43" i="2"/>
  <c r="H43" i="2"/>
  <c r="I43" i="2"/>
  <c r="L34" i="1"/>
  <c r="H34" i="1"/>
  <c r="K34" i="1"/>
  <c r="M34" i="1"/>
  <c r="D34" i="1"/>
  <c r="J34" i="1"/>
  <c r="C34" i="1"/>
  <c r="J40" i="2"/>
  <c r="D2" i="5" l="1"/>
  <c r="P103" i="1"/>
  <c r="M103" i="1"/>
  <c r="L103" i="1"/>
  <c r="K103" i="1"/>
  <c r="Q103" i="1"/>
  <c r="J103" i="1"/>
  <c r="D9" i="5"/>
  <c r="H9" i="5"/>
  <c r="H2" i="5" l="1"/>
  <c r="H10" i="5" s="1"/>
  <c r="H12" i="5" s="1"/>
  <c r="H13" i="5" s="1"/>
  <c r="D10" i="5"/>
  <c r="D12" i="5" s="1"/>
  <c r="D13" i="5" s="1"/>
  <c r="D4" i="5"/>
  <c r="D5" i="5" s="1"/>
  <c r="H4" i="5" l="1"/>
  <c r="H5" i="5" s="1"/>
</calcChain>
</file>

<file path=xl/sharedStrings.xml><?xml version="1.0" encoding="utf-8"?>
<sst xmlns="http://schemas.openxmlformats.org/spreadsheetml/2006/main" count="1801" uniqueCount="141">
  <si>
    <t xml:space="preserve">Sector A </t>
  </si>
  <si>
    <t xml:space="preserve">Sector B </t>
  </si>
  <si>
    <t xml:space="preserve">Sector C </t>
  </si>
  <si>
    <t xml:space="preserve">Sector D </t>
  </si>
  <si>
    <t xml:space="preserve">Sector F </t>
  </si>
  <si>
    <t xml:space="preserve">Sector J </t>
  </si>
  <si>
    <t xml:space="preserve">Capilla María Estrella Del Mar </t>
  </si>
  <si>
    <t xml:space="preserve">Sector G </t>
  </si>
  <si>
    <t xml:space="preserve">Sector H </t>
  </si>
  <si>
    <t xml:space="preserve">Sector I </t>
  </si>
  <si>
    <t>-</t>
  </si>
  <si>
    <t>Local</t>
  </si>
  <si>
    <t>I.1</t>
  </si>
  <si>
    <t>I.2</t>
  </si>
  <si>
    <t>I.3</t>
  </si>
  <si>
    <t>I.4</t>
  </si>
  <si>
    <t>I.5</t>
  </si>
  <si>
    <t>I.6</t>
  </si>
  <si>
    <t>Blancos</t>
  </si>
  <si>
    <t>Nulos</t>
  </si>
  <si>
    <t>Válidos</t>
  </si>
  <si>
    <t>Total</t>
  </si>
  <si>
    <t>TOTALES</t>
  </si>
  <si>
    <t>Totales</t>
  </si>
  <si>
    <t>I.7</t>
  </si>
  <si>
    <t>Urbano</t>
  </si>
  <si>
    <t>Rural</t>
  </si>
  <si>
    <t>%</t>
  </si>
  <si>
    <t>CD Cerro Alegre</t>
  </si>
  <si>
    <t>Esc Pablo Neruda</t>
  </si>
  <si>
    <t>Cooperativa Montemar</t>
  </si>
  <si>
    <t>JV Sor Teresa de los Andes</t>
  </si>
  <si>
    <t>Sede Villa Las Dunas</t>
  </si>
  <si>
    <t>CD Español</t>
  </si>
  <si>
    <t>CD Rio Maipo</t>
  </si>
  <si>
    <t>JV Villa Pacifico</t>
  </si>
  <si>
    <t>JV Las Dalias</t>
  </si>
  <si>
    <t>Capilla Maria La Esperanza</t>
  </si>
  <si>
    <t>CD Defensor Cristo Rey</t>
  </si>
  <si>
    <t>CDC Llolleo</t>
  </si>
  <si>
    <t>JV Los Aromos</t>
  </si>
  <si>
    <t>Colinas de Llolleo I</t>
  </si>
  <si>
    <t>Claudio Arrau</t>
  </si>
  <si>
    <t>Mirador de la Campiña I</t>
  </si>
  <si>
    <t>JV Las Orquideas</t>
  </si>
  <si>
    <t xml:space="preserve">Aguas Buenas </t>
  </si>
  <si>
    <t>CD Pedro Aguirre Cerda</t>
  </si>
  <si>
    <t>JV Horizontes de Bellavista</t>
  </si>
  <si>
    <t>JV Altos de Miramar</t>
  </si>
  <si>
    <t>CD Unión Placilla Matadero</t>
  </si>
  <si>
    <t>JV Villa Italia</t>
  </si>
  <si>
    <t>Centro de Rehabilitación</t>
  </si>
  <si>
    <t>JV Mirador del Mar</t>
  </si>
  <si>
    <t>JV Cristo del Maipo</t>
  </si>
  <si>
    <t>JV Villa Baquedano</t>
  </si>
  <si>
    <t>JV Las Araucarias</t>
  </si>
  <si>
    <t>JV Los Cipreses</t>
  </si>
  <si>
    <t>JV Los Nogales</t>
  </si>
  <si>
    <t>JV Los Alerces</t>
  </si>
  <si>
    <t>JV Las Acacias</t>
  </si>
  <si>
    <t>JV Aguas Buenas</t>
  </si>
  <si>
    <t>Cuncumén</t>
  </si>
  <si>
    <t>Esc Cuncumén</t>
  </si>
  <si>
    <t>El Asilo</t>
  </si>
  <si>
    <t>JV El Asilo</t>
  </si>
  <si>
    <t>El Sauce</t>
  </si>
  <si>
    <t>JV El Sauce</t>
  </si>
  <si>
    <t>El Tranque</t>
  </si>
  <si>
    <t>JV El Tranque</t>
  </si>
  <si>
    <t>Leyda</t>
  </si>
  <si>
    <t>JV Leyda</t>
  </si>
  <si>
    <t>Lo Gallardo</t>
  </si>
  <si>
    <t>JV Lo Gallardo</t>
  </si>
  <si>
    <t>Malvilla</t>
  </si>
  <si>
    <t>JV Malvilla</t>
  </si>
  <si>
    <t>Potrerillos</t>
  </si>
  <si>
    <t>JV Potrerillos</t>
  </si>
  <si>
    <t>San Juan</t>
  </si>
  <si>
    <t>JV San Juan</t>
  </si>
  <si>
    <t>Infantil</t>
  </si>
  <si>
    <t>LE</t>
  </si>
  <si>
    <t>E</t>
  </si>
  <si>
    <t>I.8</t>
  </si>
  <si>
    <t>I.9</t>
  </si>
  <si>
    <t>WEB</t>
  </si>
  <si>
    <t>Adultos Comunal</t>
  </si>
  <si>
    <t>Adultos Sectorial</t>
  </si>
  <si>
    <t>SS Plantación Fiscal</t>
  </si>
  <si>
    <t>JV Pelancura</t>
  </si>
  <si>
    <t>Dif</t>
  </si>
  <si>
    <t>Dif %</t>
  </si>
  <si>
    <t>JV René Schneider</t>
  </si>
  <si>
    <t>JV Esmeralda</t>
  </si>
  <si>
    <t>JV Villa del Mar</t>
  </si>
  <si>
    <t>CC Pato Yeco</t>
  </si>
  <si>
    <t>JV Villa Las Camelias</t>
  </si>
  <si>
    <t>JV Los Jazmines</t>
  </si>
  <si>
    <t>I.10</t>
  </si>
  <si>
    <t>I.11</t>
  </si>
  <si>
    <t>I.12</t>
  </si>
  <si>
    <t>Sector E</t>
  </si>
  <si>
    <t>Sector</t>
  </si>
  <si>
    <t xml:space="preserve">Dif </t>
  </si>
  <si>
    <t>Total PP</t>
  </si>
  <si>
    <t>JV Canteras</t>
  </si>
  <si>
    <t>JV Félix Vergara</t>
  </si>
  <si>
    <t>JV Llanos de Bellavista</t>
  </si>
  <si>
    <t>JV Las Planicies</t>
  </si>
  <si>
    <t>CD  Cóndor</t>
  </si>
  <si>
    <t>CD Carlos Condell</t>
  </si>
  <si>
    <t>Capilla San José de Calasanz</t>
  </si>
  <si>
    <t>JV Villa Miramar</t>
  </si>
  <si>
    <t>JV Alto Mirador</t>
  </si>
  <si>
    <t>JV Alto Barrancas</t>
  </si>
  <si>
    <t>JV Villa Estoril</t>
  </si>
  <si>
    <t>JV La Rotonda</t>
  </si>
  <si>
    <t>IMSA</t>
  </si>
  <si>
    <t>Capilla San Pedro</t>
  </si>
  <si>
    <t>SS San Expedito</t>
  </si>
  <si>
    <t>Capilla Techo Fraterno</t>
  </si>
  <si>
    <t>JV Los Almendros</t>
  </si>
  <si>
    <t>Total 2015</t>
  </si>
  <si>
    <t>CD Lauro Barros</t>
  </si>
  <si>
    <t>JV Holanda</t>
  </si>
  <si>
    <t>Telecentro Bruselas II</t>
  </si>
  <si>
    <t>JV Villa Génesis</t>
  </si>
  <si>
    <t>JV Vista Hermosa</t>
  </si>
  <si>
    <t>Comité Villa el sol</t>
  </si>
  <si>
    <t>JV Casa Piedra</t>
  </si>
  <si>
    <t>CD Norteamérica</t>
  </si>
  <si>
    <t>Club rayuela El avance</t>
  </si>
  <si>
    <t>JV Villa Primavera</t>
  </si>
  <si>
    <t>Salón Patricio Urtubia</t>
  </si>
  <si>
    <t>JV Las Camelias</t>
  </si>
  <si>
    <t>SS Asociación de fútbol</t>
  </si>
  <si>
    <t>JV Sendero de Baquedano</t>
  </si>
  <si>
    <t>I.13</t>
  </si>
  <si>
    <t>I.14</t>
  </si>
  <si>
    <t>I.15</t>
  </si>
  <si>
    <t>Total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</si>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</sst>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rgb="FF7030A0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theme="5" tint="-0.249977111117893"/>
      <name val="Arial"/>
      <family val="2"/>
    </font>
    <font>
      <sz val="10"/>
      <color theme="5" tint="-0.249977111117893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medium">
        <color theme="1"/>
      </left>
      <right/>
      <top style="thin">
        <color theme="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theme="0"/>
      </right>
      <top style="thin">
        <color theme="1"/>
      </top>
      <bottom/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theme="1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1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0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</borders>
  <cellStyleXfs count="1">
    <xf numFmtId="0" fontId="0" fillId="0" borderId="0"/>
  </cellStyleXfs>
  <cellXfs count="79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4" fillId="3" borderId="29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2" fontId="4" fillId="3" borderId="4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 wrapText="1"/>
    </xf>
    <xf numFmtId="2" fontId="4" fillId="3" borderId="4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2" fontId="2" fillId="0" borderId="54" xfId="0" applyNumberFormat="1" applyFont="1" applyBorder="1"/>
    <xf numFmtId="0" fontId="2" fillId="0" borderId="56" xfId="0" applyFont="1" applyBorder="1"/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left" vertical="center" wrapText="1"/>
    </xf>
    <xf numFmtId="0" fontId="3" fillId="4" borderId="64" xfId="0" applyFont="1" applyFill="1" applyBorder="1" applyAlignment="1">
      <alignment horizontal="center" vertical="center" wrapText="1"/>
    </xf>
    <xf numFmtId="2" fontId="2" fillId="0" borderId="65" xfId="0" applyNumberFormat="1" applyFont="1" applyBorder="1"/>
    <xf numFmtId="0" fontId="3" fillId="0" borderId="49" xfId="0" applyFont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3" fillId="0" borderId="6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61" xfId="0" applyFont="1" applyFill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6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2" fontId="2" fillId="0" borderId="57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2" fontId="2" fillId="0" borderId="73" xfId="0" applyNumberFormat="1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76" xfId="0" applyFont="1" applyBorder="1"/>
    <xf numFmtId="0" fontId="2" fillId="0" borderId="72" xfId="0" applyFont="1" applyBorder="1"/>
    <xf numFmtId="2" fontId="2" fillId="0" borderId="73" xfId="0" applyNumberFormat="1" applyFont="1" applyBorder="1"/>
    <xf numFmtId="0" fontId="3" fillId="0" borderId="9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61" xfId="0" applyFont="1" applyBorder="1"/>
    <xf numFmtId="0" fontId="3" fillId="0" borderId="62" xfId="0" applyFont="1" applyBorder="1"/>
    <xf numFmtId="0" fontId="3" fillId="2" borderId="49" xfId="0" applyFont="1" applyFill="1" applyBorder="1" applyAlignment="1">
      <alignment horizontal="center" vertical="center" wrapText="1"/>
    </xf>
    <xf numFmtId="0" fontId="3" fillId="4" borderId="94" xfId="0" applyFont="1" applyFill="1" applyBorder="1" applyAlignment="1">
      <alignment horizontal="center" vertical="center" wrapText="1"/>
    </xf>
    <xf numFmtId="2" fontId="4" fillId="3" borderId="95" xfId="0" applyNumberFormat="1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5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4" fillId="3" borderId="63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2" fontId="7" fillId="0" borderId="65" xfId="0" applyNumberFormat="1" applyFont="1" applyBorder="1" applyAlignment="1">
      <alignment horizontal="center"/>
    </xf>
    <xf numFmtId="2" fontId="7" fillId="0" borderId="65" xfId="0" applyNumberFormat="1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2" fontId="7" fillId="0" borderId="54" xfId="0" applyNumberFormat="1" applyFont="1" applyBorder="1" applyAlignment="1">
      <alignment horizontal="center" vertical="center"/>
    </xf>
    <xf numFmtId="1" fontId="7" fillId="0" borderId="56" xfId="0" applyNumberFormat="1" applyFont="1" applyBorder="1" applyAlignment="1">
      <alignment horizontal="center" vertical="center"/>
    </xf>
    <xf numFmtId="2" fontId="7" fillId="0" borderId="57" xfId="0" applyNumberFormat="1" applyFont="1" applyBorder="1" applyAlignment="1">
      <alignment horizontal="center" vertical="center"/>
    </xf>
    <xf numFmtId="0" fontId="7" fillId="7" borderId="53" xfId="0" applyFont="1" applyFill="1" applyBorder="1" applyAlignment="1">
      <alignment horizontal="left" vertical="center"/>
    </xf>
    <xf numFmtId="0" fontId="7" fillId="7" borderId="54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left" vertical="center"/>
    </xf>
    <xf numFmtId="0" fontId="7" fillId="8" borderId="54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left" vertical="center"/>
    </xf>
    <xf numFmtId="0" fontId="7" fillId="7" borderId="52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left" vertical="center"/>
    </xf>
    <xf numFmtId="2" fontId="7" fillId="7" borderId="57" xfId="0" applyNumberFormat="1" applyFont="1" applyFill="1" applyBorder="1" applyAlignment="1">
      <alignment horizontal="center" vertical="center"/>
    </xf>
    <xf numFmtId="0" fontId="7" fillId="8" borderId="50" xfId="0" applyFont="1" applyFill="1" applyBorder="1" applyAlignment="1">
      <alignment horizontal="left" vertical="center"/>
    </xf>
    <xf numFmtId="1" fontId="7" fillId="8" borderId="52" xfId="0" applyNumberFormat="1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left" vertical="center"/>
    </xf>
    <xf numFmtId="2" fontId="7" fillId="8" borderId="57" xfId="0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9" fillId="3" borderId="70" xfId="0" applyFont="1" applyFill="1" applyBorder="1" applyAlignment="1">
      <alignment horizontal="left" vertical="center"/>
    </xf>
    <xf numFmtId="1" fontId="9" fillId="3" borderId="65" xfId="0" applyNumberFormat="1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/>
    </xf>
    <xf numFmtId="1" fontId="9" fillId="3" borderId="54" xfId="0" applyNumberFormat="1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left" vertical="center"/>
    </xf>
    <xf numFmtId="2" fontId="9" fillId="3" borderId="5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7" fillId="7" borderId="5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100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left" vertical="center"/>
    </xf>
    <xf numFmtId="1" fontId="6" fillId="6" borderId="65" xfId="0" applyNumberFormat="1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left" vertical="center"/>
    </xf>
    <xf numFmtId="0" fontId="6" fillId="6" borderId="54" xfId="0" applyFont="1" applyFill="1" applyBorder="1" applyAlignment="1">
      <alignment horizontal="center" vertical="center"/>
    </xf>
    <xf numFmtId="1" fontId="6" fillId="6" borderId="54" xfId="0" applyNumberFormat="1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left" vertical="center"/>
    </xf>
    <xf numFmtId="2" fontId="6" fillId="6" borderId="57" xfId="0" applyNumberFormat="1" applyFont="1" applyFill="1" applyBorder="1" applyAlignment="1">
      <alignment horizontal="center" vertical="center"/>
    </xf>
    <xf numFmtId="0" fontId="0" fillId="0" borderId="85" xfId="0" applyBorder="1"/>
    <xf numFmtId="0" fontId="2" fillId="0" borderId="85" xfId="0" applyFont="1" applyBorder="1"/>
    <xf numFmtId="0" fontId="2" fillId="0" borderId="86" xfId="0" applyFont="1" applyBorder="1"/>
    <xf numFmtId="0" fontId="0" fillId="0" borderId="90" xfId="0" applyBorder="1"/>
    <xf numFmtId="0" fontId="0" fillId="0" borderId="97" xfId="0" applyBorder="1"/>
    <xf numFmtId="2" fontId="4" fillId="3" borderId="93" xfId="0" applyNumberFormat="1" applyFont="1" applyFill="1" applyBorder="1" applyAlignment="1">
      <alignment horizontal="center" vertical="center" wrapText="1"/>
    </xf>
    <xf numFmtId="2" fontId="4" fillId="3" borderId="98" xfId="0" applyNumberFormat="1" applyFont="1" applyFill="1" applyBorder="1" applyAlignment="1">
      <alignment horizontal="center" vertical="center" wrapText="1"/>
    </xf>
    <xf numFmtId="0" fontId="0" fillId="0" borderId="56" xfId="0" applyBorder="1"/>
    <xf numFmtId="0" fontId="0" fillId="0" borderId="57" xfId="0" applyBorder="1"/>
    <xf numFmtId="0" fontId="0" fillId="0" borderId="56" xfId="0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/>
    <xf numFmtId="0" fontId="2" fillId="0" borderId="62" xfId="0" applyFont="1" applyBorder="1"/>
    <xf numFmtId="0" fontId="0" fillId="0" borderId="64" xfId="0" applyBorder="1" applyAlignment="1">
      <alignment horizontal="center" vertical="center"/>
    </xf>
    <xf numFmtId="0" fontId="0" fillId="0" borderId="74" xfId="0" applyBorder="1"/>
    <xf numFmtId="0" fontId="0" fillId="0" borderId="76" xfId="0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1" xfId="0" applyFont="1" applyBorder="1"/>
    <xf numFmtId="0" fontId="2" fillId="0" borderId="51" xfId="0" applyFont="1" applyBorder="1" applyAlignment="1">
      <alignment horizontal="left" vertical="center" wrapText="1"/>
    </xf>
    <xf numFmtId="0" fontId="2" fillId="0" borderId="58" xfId="0" applyFont="1" applyBorder="1"/>
    <xf numFmtId="0" fontId="0" fillId="0" borderId="74" xfId="0" applyBorder="1" applyAlignment="1">
      <alignment horizontal="center" vertical="center" wrapText="1"/>
    </xf>
    <xf numFmtId="0" fontId="0" fillId="0" borderId="60" xfId="0" applyBorder="1"/>
    <xf numFmtId="0" fontId="0" fillId="0" borderId="62" xfId="0" applyBorder="1"/>
    <xf numFmtId="0" fontId="3" fillId="0" borderId="74" xfId="0" applyFont="1" applyFill="1" applyBorder="1" applyAlignment="1">
      <alignment horizontal="left" vertical="center" wrapText="1"/>
    </xf>
    <xf numFmtId="0" fontId="2" fillId="0" borderId="74" xfId="0" applyFont="1" applyBorder="1"/>
    <xf numFmtId="0" fontId="2" fillId="0" borderId="60" xfId="0" applyFont="1" applyBorder="1"/>
    <xf numFmtId="0" fontId="3" fillId="5" borderId="90" xfId="0" applyFont="1" applyFill="1" applyBorder="1" applyAlignment="1">
      <alignment horizontal="center" vertical="center" wrapText="1"/>
    </xf>
    <xf numFmtId="0" fontId="4" fillId="5" borderId="90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7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2" fontId="7" fillId="0" borderId="73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2" fillId="0" borderId="93" xfId="0" applyFont="1" applyBorder="1"/>
    <xf numFmtId="0" fontId="2" fillId="0" borderId="93" xfId="0" applyFont="1" applyBorder="1" applyAlignment="1">
      <alignment horizontal="left" vertical="center" wrapText="1"/>
    </xf>
    <xf numFmtId="0" fontId="0" fillId="0" borderId="86" xfId="0" applyBorder="1"/>
    <xf numFmtId="0" fontId="5" fillId="5" borderId="90" xfId="0" applyFont="1" applyFill="1" applyBorder="1" applyAlignment="1">
      <alignment horizontal="center" vertical="center" wrapText="1"/>
    </xf>
    <xf numFmtId="2" fontId="4" fillId="5" borderId="90" xfId="0" applyNumberFormat="1" applyFont="1" applyFill="1" applyBorder="1" applyAlignment="1">
      <alignment horizontal="center" vertical="center" wrapText="1"/>
    </xf>
    <xf numFmtId="0" fontId="4" fillId="3" borderId="97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0" fillId="0" borderId="59" xfId="0" applyBorder="1"/>
    <xf numFmtId="0" fontId="3" fillId="0" borderId="20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left" vertical="center" wrapText="1"/>
    </xf>
    <xf numFmtId="0" fontId="3" fillId="0" borderId="107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 wrapText="1"/>
    </xf>
    <xf numFmtId="0" fontId="3" fillId="4" borderId="109" xfId="0" applyFont="1" applyFill="1" applyBorder="1" applyAlignment="1">
      <alignment horizontal="center" vertical="center" wrapText="1"/>
    </xf>
    <xf numFmtId="0" fontId="3" fillId="4" borderId="110" xfId="0" applyFont="1" applyFill="1" applyBorder="1" applyAlignment="1">
      <alignment horizontal="center" vertical="center" wrapText="1"/>
    </xf>
    <xf numFmtId="0" fontId="3" fillId="4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3" fillId="4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3" fillId="4" borderId="99" xfId="0" applyFont="1" applyFill="1" applyBorder="1" applyAlignment="1">
      <alignment horizontal="center" vertical="center" wrapText="1"/>
    </xf>
    <xf numFmtId="0" fontId="3" fillId="4" borderId="117" xfId="0" applyFont="1" applyFill="1" applyBorder="1" applyAlignment="1">
      <alignment horizontal="center" vertical="center" wrapText="1"/>
    </xf>
    <xf numFmtId="0" fontId="3" fillId="4" borderId="118" xfId="0" applyFont="1" applyFill="1" applyBorder="1" applyAlignment="1">
      <alignment horizontal="center" vertical="center" wrapText="1"/>
    </xf>
    <xf numFmtId="0" fontId="3" fillId="4" borderId="119" xfId="0" applyFont="1" applyFill="1" applyBorder="1" applyAlignment="1">
      <alignment horizontal="center" vertical="center" wrapText="1"/>
    </xf>
    <xf numFmtId="0" fontId="4" fillId="3" borderId="120" xfId="0" applyFont="1" applyFill="1" applyBorder="1" applyAlignment="1">
      <alignment horizontal="center" vertical="center" wrapText="1"/>
    </xf>
    <xf numFmtId="2" fontId="4" fillId="3" borderId="121" xfId="0" applyNumberFormat="1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2" fontId="2" fillId="0" borderId="118" xfId="0" applyNumberFormat="1" applyFont="1" applyBorder="1" applyAlignment="1">
      <alignment horizontal="center" vertical="center"/>
    </xf>
    <xf numFmtId="0" fontId="3" fillId="0" borderId="119" xfId="0" applyFont="1" applyFill="1" applyBorder="1" applyAlignment="1">
      <alignment horizontal="center" vertical="center" wrapText="1"/>
    </xf>
    <xf numFmtId="2" fontId="2" fillId="0" borderId="112" xfId="0" applyNumberFormat="1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 wrapText="1"/>
    </xf>
    <xf numFmtId="0" fontId="4" fillId="3" borderId="124" xfId="0" applyFont="1" applyFill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2" fontId="2" fillId="0" borderId="128" xfId="0" applyNumberFormat="1" applyFont="1" applyBorder="1" applyAlignment="1">
      <alignment horizontal="center" vertical="center"/>
    </xf>
    <xf numFmtId="0" fontId="3" fillId="5" borderId="87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4" fillId="3" borderId="13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0" fontId="4" fillId="3" borderId="132" xfId="0" applyFont="1" applyFill="1" applyBorder="1" applyAlignment="1">
      <alignment horizontal="center" vertical="center" wrapText="1"/>
    </xf>
    <xf numFmtId="0" fontId="3" fillId="0" borderId="133" xfId="0" applyFont="1" applyBorder="1" applyAlignment="1">
      <alignment horizontal="center" vertical="center" wrapText="1"/>
    </xf>
    <xf numFmtId="0" fontId="3" fillId="0" borderId="13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2" fontId="4" fillId="3" borderId="135" xfId="0" applyNumberFormat="1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00" xfId="0" applyFont="1" applyFill="1" applyBorder="1" applyAlignment="1">
      <alignment horizontal="center" vertical="center" wrapText="1"/>
    </xf>
    <xf numFmtId="0" fontId="3" fillId="4" borderId="101" xfId="0" applyFont="1" applyFill="1" applyBorder="1" applyAlignment="1">
      <alignment horizontal="center" vertical="center" wrapText="1"/>
    </xf>
    <xf numFmtId="0" fontId="3" fillId="4" borderId="134" xfId="0" applyFont="1" applyFill="1" applyBorder="1" applyAlignment="1">
      <alignment horizontal="center" vertical="center" wrapText="1"/>
    </xf>
    <xf numFmtId="2" fontId="4" fillId="3" borderId="136" xfId="0" applyNumberFormat="1" applyFont="1" applyFill="1" applyBorder="1" applyAlignment="1">
      <alignment horizontal="center" vertical="center" wrapText="1"/>
    </xf>
    <xf numFmtId="2" fontId="4" fillId="3" borderId="137" xfId="0" applyNumberFormat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12" xfId="0" applyFont="1" applyFill="1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42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50" xfId="0" applyFont="1" applyBorder="1" applyAlignment="1">
      <alignment horizontal="center" vertical="center" wrapText="1"/>
    </xf>
    <xf numFmtId="0" fontId="3" fillId="4" borderId="88" xfId="0" applyFont="1" applyFill="1" applyBorder="1" applyAlignment="1">
      <alignment horizontal="center" vertical="center" wrapText="1"/>
    </xf>
    <xf numFmtId="2" fontId="4" fillId="3" borderId="147" xfId="0" applyNumberFormat="1" applyFont="1" applyFill="1" applyBorder="1" applyAlignment="1">
      <alignment horizontal="center" vertical="center" wrapText="1"/>
    </xf>
    <xf numFmtId="0" fontId="3" fillId="0" borderId="152" xfId="0" applyFont="1" applyBorder="1" applyAlignment="1">
      <alignment horizontal="left" vertical="center" wrapText="1"/>
    </xf>
    <xf numFmtId="0" fontId="3" fillId="0" borderId="129" xfId="0" applyFont="1" applyBorder="1" applyAlignment="1">
      <alignment horizontal="left" vertical="center" wrapText="1"/>
    </xf>
    <xf numFmtId="0" fontId="3" fillId="0" borderId="146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left" vertical="center" wrapText="1"/>
    </xf>
    <xf numFmtId="0" fontId="3" fillId="0" borderId="92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left" vertical="center" wrapText="1"/>
    </xf>
    <xf numFmtId="0" fontId="4" fillId="3" borderId="153" xfId="0" applyFont="1" applyFill="1" applyBorder="1" applyAlignment="1">
      <alignment horizontal="center" vertical="center" wrapText="1"/>
    </xf>
    <xf numFmtId="2" fontId="4" fillId="3" borderId="154" xfId="0" applyNumberFormat="1" applyFont="1" applyFill="1" applyBorder="1" applyAlignment="1">
      <alignment horizontal="center" vertical="center" wrapText="1"/>
    </xf>
    <xf numFmtId="0" fontId="3" fillId="4" borderId="104" xfId="0" applyFont="1" applyFill="1" applyBorder="1" applyAlignment="1">
      <alignment horizontal="center" vertical="center" wrapText="1"/>
    </xf>
    <xf numFmtId="2" fontId="4" fillId="3" borderId="155" xfId="0" applyNumberFormat="1" applyFont="1" applyFill="1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 wrapText="1"/>
    </xf>
    <xf numFmtId="0" fontId="3" fillId="0" borderId="157" xfId="0" applyFont="1" applyFill="1" applyBorder="1" applyAlignment="1">
      <alignment horizontal="center" vertical="center" wrapText="1"/>
    </xf>
    <xf numFmtId="0" fontId="3" fillId="0" borderId="158" xfId="0" applyFont="1" applyFill="1" applyBorder="1" applyAlignment="1">
      <alignment horizontal="center" vertical="center" wrapText="1"/>
    </xf>
    <xf numFmtId="2" fontId="4" fillId="3" borderId="159" xfId="0" applyNumberFormat="1" applyFont="1" applyFill="1" applyBorder="1" applyAlignment="1">
      <alignment horizontal="center" vertical="center" wrapText="1"/>
    </xf>
    <xf numFmtId="0" fontId="3" fillId="0" borderId="156" xfId="0" applyFont="1" applyFill="1" applyBorder="1" applyAlignment="1">
      <alignment horizontal="center" vertical="center" wrapText="1"/>
    </xf>
    <xf numFmtId="0" fontId="4" fillId="3" borderId="160" xfId="0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0" fontId="3" fillId="2" borderId="112" xfId="0" applyFont="1" applyFill="1" applyBorder="1" applyAlignment="1">
      <alignment horizontal="center" vertical="center" wrapText="1"/>
    </xf>
    <xf numFmtId="2" fontId="4" fillId="3" borderId="161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62" xfId="0" applyFont="1" applyFill="1" applyBorder="1" applyAlignment="1">
      <alignment horizontal="center" vertical="center" wrapText="1"/>
    </xf>
    <xf numFmtId="0" fontId="3" fillId="4" borderId="163" xfId="0" applyFont="1" applyFill="1" applyBorder="1" applyAlignment="1">
      <alignment horizontal="center" vertical="center" wrapText="1"/>
    </xf>
    <xf numFmtId="0" fontId="3" fillId="4" borderId="164" xfId="0" applyFont="1" applyFill="1" applyBorder="1" applyAlignment="1">
      <alignment horizontal="center" vertical="center" wrapText="1"/>
    </xf>
    <xf numFmtId="0" fontId="4" fillId="3" borderId="136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2" fontId="7" fillId="0" borderId="56" xfId="0" applyNumberFormat="1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2" fontId="2" fillId="0" borderId="150" xfId="0" applyNumberFormat="1" applyFont="1" applyBorder="1" applyAlignment="1">
      <alignment horizontal="center" vertical="center"/>
    </xf>
    <xf numFmtId="0" fontId="3" fillId="0" borderId="0" xfId="0" applyFont="1" applyBorder="1"/>
    <xf numFmtId="2" fontId="4" fillId="5" borderId="136" xfId="0" applyNumberFormat="1" applyFont="1" applyFill="1" applyBorder="1" applyAlignment="1">
      <alignment horizontal="center" vertical="center" wrapText="1"/>
    </xf>
    <xf numFmtId="1" fontId="7" fillId="8" borderId="54" xfId="0" applyNumberFormat="1" applyFont="1" applyFill="1" applyBorder="1" applyAlignment="1">
      <alignment horizontal="center" vertical="center"/>
    </xf>
    <xf numFmtId="0" fontId="3" fillId="0" borderId="16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4" borderId="148" xfId="0" applyFont="1" applyFill="1" applyBorder="1" applyAlignment="1">
      <alignment horizontal="center" vertical="center" wrapText="1"/>
    </xf>
    <xf numFmtId="0" fontId="3" fillId="4" borderId="149" xfId="0" applyFont="1" applyFill="1" applyBorder="1" applyAlignment="1">
      <alignment horizontal="center" vertical="center" wrapText="1"/>
    </xf>
    <xf numFmtId="0" fontId="4" fillId="3" borderId="165" xfId="0" applyFont="1" applyFill="1" applyBorder="1" applyAlignment="1">
      <alignment horizontal="center" vertical="center"/>
    </xf>
    <xf numFmtId="0" fontId="4" fillId="3" borderId="166" xfId="0" applyFont="1" applyFill="1" applyBorder="1" applyAlignment="1">
      <alignment horizontal="center" vertical="center"/>
    </xf>
    <xf numFmtId="0" fontId="4" fillId="3" borderId="167" xfId="0" applyFont="1" applyFill="1" applyBorder="1" applyAlignment="1">
      <alignment horizontal="center" vertical="center" wrapText="1"/>
    </xf>
    <xf numFmtId="0" fontId="4" fillId="3" borderId="168" xfId="0" applyFont="1" applyFill="1" applyBorder="1" applyAlignment="1">
      <alignment horizontal="center" vertical="center" wrapText="1"/>
    </xf>
    <xf numFmtId="0" fontId="4" fillId="3" borderId="169" xfId="0" applyFont="1" applyFill="1" applyBorder="1" applyAlignment="1">
      <alignment horizontal="center" vertical="center" wrapText="1"/>
    </xf>
    <xf numFmtId="2" fontId="4" fillId="3" borderId="97" xfId="0" applyNumberFormat="1" applyFont="1" applyFill="1" applyBorder="1" applyAlignment="1">
      <alignment horizontal="center" vertical="center" wrapText="1"/>
    </xf>
    <xf numFmtId="0" fontId="4" fillId="3" borderId="170" xfId="0" applyFont="1" applyFill="1" applyBorder="1" applyAlignment="1">
      <alignment horizontal="center" vertical="center" wrapText="1"/>
    </xf>
    <xf numFmtId="0" fontId="4" fillId="3" borderId="171" xfId="0" applyFont="1" applyFill="1" applyBorder="1" applyAlignment="1">
      <alignment horizontal="center" vertical="center" wrapText="1"/>
    </xf>
    <xf numFmtId="2" fontId="4" fillId="3" borderId="173" xfId="0" applyNumberFormat="1" applyFont="1" applyFill="1" applyBorder="1" applyAlignment="1">
      <alignment horizontal="center" vertical="center" wrapText="1"/>
    </xf>
    <xf numFmtId="0" fontId="4" fillId="3" borderId="172" xfId="0" applyFont="1" applyFill="1" applyBorder="1" applyAlignment="1">
      <alignment horizontal="center" vertical="center" wrapText="1"/>
    </xf>
    <xf numFmtId="0" fontId="4" fillId="3" borderId="174" xfId="0" applyFont="1" applyFill="1" applyBorder="1" applyAlignment="1">
      <alignment horizontal="center" vertical="center" wrapText="1"/>
    </xf>
    <xf numFmtId="2" fontId="4" fillId="3" borderId="175" xfId="0" applyNumberFormat="1" applyFont="1" applyFill="1" applyBorder="1" applyAlignment="1">
      <alignment horizontal="center" vertical="center" wrapText="1"/>
    </xf>
    <xf numFmtId="0" fontId="4" fillId="3" borderId="176" xfId="0" applyFont="1" applyFill="1" applyBorder="1" applyAlignment="1">
      <alignment horizontal="center" vertical="center" wrapText="1"/>
    </xf>
    <xf numFmtId="2" fontId="4" fillId="3" borderId="177" xfId="0" applyNumberFormat="1" applyFont="1" applyFill="1" applyBorder="1" applyAlignment="1">
      <alignment horizontal="center" vertical="center" wrapText="1"/>
    </xf>
    <xf numFmtId="0" fontId="4" fillId="3" borderId="178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0" fontId="4" fillId="3" borderId="179" xfId="0" applyFont="1" applyFill="1" applyBorder="1" applyAlignment="1">
      <alignment horizontal="center" vertical="center" wrapText="1"/>
    </xf>
    <xf numFmtId="0" fontId="4" fillId="3" borderId="167" xfId="0" applyFont="1" applyFill="1" applyBorder="1" applyAlignment="1">
      <alignment horizontal="center" vertical="center"/>
    </xf>
    <xf numFmtId="0" fontId="4" fillId="3" borderId="168" xfId="0" applyFont="1" applyFill="1" applyBorder="1" applyAlignment="1">
      <alignment horizontal="center" vertical="center"/>
    </xf>
    <xf numFmtId="0" fontId="3" fillId="0" borderId="180" xfId="0" applyFont="1" applyFill="1" applyBorder="1" applyAlignment="1">
      <alignment horizontal="center" vertical="center" wrapText="1"/>
    </xf>
    <xf numFmtId="2" fontId="4" fillId="3" borderId="132" xfId="0" applyNumberFormat="1" applyFont="1" applyFill="1" applyBorder="1" applyAlignment="1">
      <alignment horizontal="center" vertical="center" wrapText="1"/>
    </xf>
    <xf numFmtId="0" fontId="4" fillId="3" borderId="182" xfId="0" applyFont="1" applyFill="1" applyBorder="1" applyAlignment="1">
      <alignment horizontal="center" vertical="center" wrapText="1"/>
    </xf>
    <xf numFmtId="0" fontId="4" fillId="3" borderId="183" xfId="0" applyFont="1" applyFill="1" applyBorder="1" applyAlignment="1">
      <alignment horizontal="center" vertical="center" wrapText="1"/>
    </xf>
    <xf numFmtId="0" fontId="3" fillId="4" borderId="181" xfId="0" applyFont="1" applyFill="1" applyBorder="1" applyAlignment="1">
      <alignment horizontal="center" vertical="center" wrapText="1"/>
    </xf>
    <xf numFmtId="0" fontId="3" fillId="0" borderId="181" xfId="0" applyFont="1" applyFill="1" applyBorder="1" applyAlignment="1">
      <alignment horizontal="center" vertical="center" wrapText="1"/>
    </xf>
    <xf numFmtId="2" fontId="4" fillId="3" borderId="184" xfId="0" applyNumberFormat="1" applyFont="1" applyFill="1" applyBorder="1" applyAlignment="1">
      <alignment horizontal="center" vertical="center" wrapText="1"/>
    </xf>
    <xf numFmtId="0" fontId="4" fillId="3" borderId="185" xfId="0" applyFont="1" applyFill="1" applyBorder="1" applyAlignment="1">
      <alignment horizontal="center" vertical="center" wrapText="1"/>
    </xf>
    <xf numFmtId="0" fontId="4" fillId="3" borderId="98" xfId="0" applyFont="1" applyFill="1" applyBorder="1" applyAlignment="1">
      <alignment horizontal="center" vertical="center" wrapText="1"/>
    </xf>
    <xf numFmtId="0" fontId="4" fillId="3" borderId="186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" fillId="3" borderId="179" xfId="0" applyNumberFormat="1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2" fontId="4" fillId="3" borderId="131" xfId="0" applyNumberFormat="1" applyFont="1" applyFill="1" applyBorder="1" applyAlignment="1">
      <alignment horizontal="center" vertical="center" wrapText="1"/>
    </xf>
    <xf numFmtId="0" fontId="0" fillId="0" borderId="81" xfId="0" applyBorder="1"/>
    <xf numFmtId="0" fontId="3" fillId="0" borderId="148" xfId="0" applyFont="1" applyBorder="1" applyAlignment="1">
      <alignment horizontal="center" vertical="center" wrapText="1"/>
    </xf>
    <xf numFmtId="0" fontId="4" fillId="3" borderId="187" xfId="0" applyFont="1" applyFill="1" applyBorder="1" applyAlignment="1">
      <alignment horizontal="center" vertical="center" wrapText="1"/>
    </xf>
    <xf numFmtId="0" fontId="4" fillId="3" borderId="188" xfId="0" applyFont="1" applyFill="1" applyBorder="1" applyAlignment="1">
      <alignment horizontal="center" vertical="center" wrapText="1"/>
    </xf>
    <xf numFmtId="0" fontId="4" fillId="3" borderId="18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90" xfId="0" applyFont="1" applyFill="1" applyBorder="1" applyAlignment="1">
      <alignment horizontal="center" vertical="center" wrapText="1"/>
    </xf>
    <xf numFmtId="0" fontId="3" fillId="0" borderId="192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/>
    </xf>
    <xf numFmtId="0" fontId="3" fillId="0" borderId="162" xfId="0" applyFont="1" applyFill="1" applyBorder="1" applyAlignment="1">
      <alignment horizontal="center" vertical="center" wrapText="1"/>
    </xf>
    <xf numFmtId="0" fontId="3" fillId="0" borderId="193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4" fillId="3" borderId="184" xfId="0" applyNumberFormat="1" applyFont="1" applyFill="1" applyBorder="1" applyAlignment="1">
      <alignment horizontal="center" vertical="center" wrapText="1"/>
    </xf>
    <xf numFmtId="0" fontId="4" fillId="3" borderId="194" xfId="0" applyFont="1" applyFill="1" applyBorder="1" applyAlignment="1">
      <alignment horizontal="center" vertical="center" wrapText="1"/>
    </xf>
    <xf numFmtId="2" fontId="4" fillId="3" borderId="151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95" xfId="0" applyNumberFormat="1" applyFont="1" applyFill="1" applyBorder="1" applyAlignment="1">
      <alignment horizontal="center" vertical="center" wrapText="1"/>
    </xf>
    <xf numFmtId="2" fontId="4" fillId="3" borderId="196" xfId="0" applyNumberFormat="1" applyFont="1" applyFill="1" applyBorder="1" applyAlignment="1">
      <alignment horizontal="center" vertical="center" wrapText="1"/>
    </xf>
    <xf numFmtId="2" fontId="4" fillId="3" borderId="113" xfId="0" applyNumberFormat="1" applyFont="1" applyFill="1" applyBorder="1" applyAlignment="1">
      <alignment horizontal="center" vertical="center" wrapText="1"/>
    </xf>
    <xf numFmtId="2" fontId="4" fillId="3" borderId="188" xfId="0" applyNumberFormat="1" applyFont="1" applyFill="1" applyBorder="1" applyAlignment="1">
      <alignment horizontal="center" vertical="center" wrapText="1"/>
    </xf>
    <xf numFmtId="0" fontId="3" fillId="0" borderId="198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4" fillId="3" borderId="199" xfId="0" applyFont="1" applyFill="1" applyBorder="1" applyAlignment="1">
      <alignment horizontal="center" vertical="center" wrapText="1"/>
    </xf>
    <xf numFmtId="2" fontId="4" fillId="3" borderId="200" xfId="0" applyNumberFormat="1" applyFont="1" applyFill="1" applyBorder="1" applyAlignment="1">
      <alignment horizontal="center" vertical="center" wrapText="1"/>
    </xf>
    <xf numFmtId="2" fontId="4" fillId="3" borderId="201" xfId="0" applyNumberFormat="1" applyFont="1" applyFill="1" applyBorder="1" applyAlignment="1">
      <alignment horizontal="center" vertical="center" wrapText="1"/>
    </xf>
    <xf numFmtId="0" fontId="2" fillId="0" borderId="201" xfId="0" applyFont="1" applyBorder="1"/>
    <xf numFmtId="0" fontId="2" fillId="0" borderId="6" xfId="0" applyFont="1" applyBorder="1"/>
    <xf numFmtId="0" fontId="2" fillId="0" borderId="184" xfId="0" applyFont="1" applyBorder="1"/>
    <xf numFmtId="0" fontId="2" fillId="0" borderId="179" xfId="0" applyFont="1" applyBorder="1"/>
    <xf numFmtId="0" fontId="2" fillId="0" borderId="132" xfId="0" applyFont="1" applyBorder="1"/>
    <xf numFmtId="0" fontId="2" fillId="0" borderId="48" xfId="0" applyFont="1" applyBorder="1"/>
    <xf numFmtId="0" fontId="2" fillId="0" borderId="8" xfId="0" applyFont="1" applyBorder="1"/>
    <xf numFmtId="0" fontId="2" fillId="0" borderId="201" xfId="0" applyFont="1" applyBorder="1" applyAlignment="1">
      <alignment horizontal="left"/>
    </xf>
    <xf numFmtId="0" fontId="3" fillId="5" borderId="201" xfId="0" applyFont="1" applyFill="1" applyBorder="1" applyAlignment="1">
      <alignment horizontal="center" vertical="center"/>
    </xf>
    <xf numFmtId="0" fontId="4" fillId="5" borderId="201" xfId="0" applyFont="1" applyFill="1" applyBorder="1" applyAlignment="1">
      <alignment horizontal="center" vertical="center" wrapText="1"/>
    </xf>
    <xf numFmtId="2" fontId="4" fillId="5" borderId="201" xfId="0" applyNumberFormat="1" applyFont="1" applyFill="1" applyBorder="1" applyAlignment="1">
      <alignment horizontal="center" vertical="center" wrapText="1"/>
    </xf>
    <xf numFmtId="0" fontId="3" fillId="5" borderId="201" xfId="0" applyFont="1" applyFill="1" applyBorder="1" applyAlignment="1">
      <alignment horizontal="center" vertical="center" wrapText="1"/>
    </xf>
    <xf numFmtId="0" fontId="5" fillId="5" borderId="201" xfId="0" applyFont="1" applyFill="1" applyBorder="1" applyAlignment="1">
      <alignment horizontal="center" vertical="center"/>
    </xf>
    <xf numFmtId="2" fontId="4" fillId="5" borderId="159" xfId="0" applyNumberFormat="1" applyFont="1" applyFill="1" applyBorder="1" applyAlignment="1">
      <alignment horizontal="center" vertical="center" wrapText="1"/>
    </xf>
    <xf numFmtId="0" fontId="2" fillId="0" borderId="136" xfId="0" applyFont="1" applyBorder="1"/>
    <xf numFmtId="0" fontId="3" fillId="5" borderId="136" xfId="0" applyFont="1" applyFill="1" applyBorder="1" applyAlignment="1">
      <alignment horizontal="center" vertical="center" wrapText="1"/>
    </xf>
    <xf numFmtId="0" fontId="5" fillId="5" borderId="136" xfId="0" applyFont="1" applyFill="1" applyBorder="1" applyAlignment="1">
      <alignment horizontal="center" vertical="center"/>
    </xf>
    <xf numFmtId="0" fontId="4" fillId="5" borderId="136" xfId="0" applyFont="1" applyFill="1" applyBorder="1" applyAlignment="1">
      <alignment horizontal="center" vertical="center" wrapText="1"/>
    </xf>
    <xf numFmtId="0" fontId="5" fillId="5" borderId="136" xfId="0" applyFont="1" applyFill="1" applyBorder="1" applyAlignment="1">
      <alignment horizontal="center" vertical="center" wrapText="1"/>
    </xf>
    <xf numFmtId="0" fontId="2" fillId="0" borderId="202" xfId="0" applyFont="1" applyBorder="1"/>
    <xf numFmtId="0" fontId="2" fillId="0" borderId="203" xfId="0" applyFont="1" applyBorder="1"/>
    <xf numFmtId="0" fontId="2" fillId="0" borderId="9" xfId="0" applyFont="1" applyBorder="1" applyAlignment="1">
      <alignment horizontal="left"/>
    </xf>
    <xf numFmtId="0" fontId="2" fillId="0" borderId="13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4" xfId="0" applyFont="1" applyBorder="1" applyAlignment="1">
      <alignment horizontal="left"/>
    </xf>
    <xf numFmtId="0" fontId="2" fillId="0" borderId="204" xfId="0" applyFont="1" applyBorder="1"/>
    <xf numFmtId="0" fontId="2" fillId="0" borderId="205" xfId="0" applyFont="1" applyBorder="1"/>
    <xf numFmtId="0" fontId="2" fillId="0" borderId="206" xfId="0" applyFont="1" applyBorder="1"/>
    <xf numFmtId="0" fontId="2" fillId="0" borderId="207" xfId="0" applyFont="1" applyBorder="1"/>
    <xf numFmtId="0" fontId="2" fillId="0" borderId="208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2" fillId="0" borderId="209" xfId="0" applyFont="1" applyBorder="1"/>
    <xf numFmtId="0" fontId="3" fillId="4" borderId="210" xfId="0" applyFont="1" applyFill="1" applyBorder="1" applyAlignment="1">
      <alignment horizontal="center" vertical="center" wrapText="1"/>
    </xf>
    <xf numFmtId="0" fontId="3" fillId="4" borderId="211" xfId="0" applyFont="1" applyFill="1" applyBorder="1" applyAlignment="1">
      <alignment horizontal="center" vertical="center" wrapText="1"/>
    </xf>
    <xf numFmtId="0" fontId="3" fillId="4" borderId="212" xfId="0" applyFont="1" applyFill="1" applyBorder="1" applyAlignment="1">
      <alignment horizontal="center" vertical="center" wrapText="1"/>
    </xf>
    <xf numFmtId="0" fontId="3" fillId="4" borderId="213" xfId="0" applyFont="1" applyFill="1" applyBorder="1" applyAlignment="1">
      <alignment horizontal="center" vertical="center" wrapText="1"/>
    </xf>
    <xf numFmtId="0" fontId="3" fillId="4" borderId="214" xfId="0" applyFont="1" applyFill="1" applyBorder="1" applyAlignment="1">
      <alignment horizontal="center" vertical="center" wrapText="1"/>
    </xf>
    <xf numFmtId="0" fontId="3" fillId="4" borderId="215" xfId="0" applyFont="1" applyFill="1" applyBorder="1" applyAlignment="1">
      <alignment horizontal="center" vertical="center" wrapText="1"/>
    </xf>
    <xf numFmtId="0" fontId="3" fillId="4" borderId="216" xfId="0" applyFont="1" applyFill="1" applyBorder="1" applyAlignment="1">
      <alignment horizontal="center" vertical="center" wrapText="1"/>
    </xf>
    <xf numFmtId="0" fontId="4" fillId="3" borderId="217" xfId="0" applyFont="1" applyFill="1" applyBorder="1" applyAlignment="1">
      <alignment horizontal="center" vertical="center" wrapText="1"/>
    </xf>
    <xf numFmtId="0" fontId="4" fillId="3" borderId="218" xfId="0" applyFont="1" applyFill="1" applyBorder="1" applyAlignment="1">
      <alignment horizontal="center" vertical="center" wrapText="1"/>
    </xf>
    <xf numFmtId="2" fontId="4" fillId="3" borderId="219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4" fillId="3" borderId="220" xfId="0" applyNumberFormat="1" applyFont="1" applyFill="1" applyBorder="1" applyAlignment="1">
      <alignment horizontal="center" vertical="center" wrapText="1"/>
    </xf>
    <xf numFmtId="2" fontId="4" fillId="3" borderId="28" xfId="0" applyNumberFormat="1" applyFont="1" applyFill="1" applyBorder="1" applyAlignment="1">
      <alignment horizontal="center" vertical="center" wrapText="1"/>
    </xf>
    <xf numFmtId="0" fontId="3" fillId="4" borderId="221" xfId="0" applyFont="1" applyFill="1" applyBorder="1" applyAlignment="1">
      <alignment horizontal="center" vertical="center" wrapText="1"/>
    </xf>
    <xf numFmtId="0" fontId="3" fillId="4" borderId="222" xfId="0" applyFont="1" applyFill="1" applyBorder="1" applyAlignment="1">
      <alignment horizontal="center" vertical="center" wrapText="1"/>
    </xf>
    <xf numFmtId="0" fontId="3" fillId="4" borderId="223" xfId="0" applyFont="1" applyFill="1" applyBorder="1" applyAlignment="1">
      <alignment horizontal="center" vertical="center" wrapText="1"/>
    </xf>
    <xf numFmtId="0" fontId="3" fillId="4" borderId="224" xfId="0" applyFont="1" applyFill="1" applyBorder="1" applyAlignment="1">
      <alignment horizontal="center" vertical="center" wrapText="1"/>
    </xf>
    <xf numFmtId="0" fontId="3" fillId="4" borderId="225" xfId="0" applyFont="1" applyFill="1" applyBorder="1" applyAlignment="1">
      <alignment horizontal="center" vertical="center" wrapText="1"/>
    </xf>
    <xf numFmtId="0" fontId="3" fillId="4" borderId="22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5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39" xfId="0" applyFont="1" applyFill="1" applyBorder="1" applyAlignment="1">
      <alignment horizontal="center" vertical="center" wrapText="1"/>
    </xf>
    <xf numFmtId="0" fontId="4" fillId="3" borderId="227" xfId="0" applyFont="1" applyFill="1" applyBorder="1" applyAlignment="1">
      <alignment horizontal="center" vertical="center" wrapText="1"/>
    </xf>
    <xf numFmtId="2" fontId="4" fillId="3" borderId="228" xfId="0" applyNumberFormat="1" applyFont="1" applyFill="1" applyBorder="1" applyAlignment="1">
      <alignment horizontal="center" vertical="center" wrapText="1"/>
    </xf>
    <xf numFmtId="2" fontId="4" fillId="3" borderId="229" xfId="0" applyNumberFormat="1" applyFont="1" applyFill="1" applyBorder="1" applyAlignment="1">
      <alignment horizontal="center" vertical="center" wrapText="1"/>
    </xf>
    <xf numFmtId="2" fontId="4" fillId="3" borderId="230" xfId="0" applyNumberFormat="1" applyFont="1" applyFill="1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4" fillId="3" borderId="231" xfId="0" applyFont="1" applyFill="1" applyBorder="1" applyAlignment="1">
      <alignment horizontal="center" vertical="center" wrapText="1"/>
    </xf>
    <xf numFmtId="0" fontId="3" fillId="0" borderId="210" xfId="0" applyFont="1" applyFill="1" applyBorder="1" applyAlignment="1">
      <alignment horizontal="center" vertical="center" wrapText="1"/>
    </xf>
    <xf numFmtId="0" fontId="3" fillId="0" borderId="232" xfId="0" applyFont="1" applyFill="1" applyBorder="1" applyAlignment="1">
      <alignment horizontal="center" vertical="center" wrapText="1"/>
    </xf>
    <xf numFmtId="0" fontId="3" fillId="0" borderId="191" xfId="0" applyFont="1" applyFill="1" applyBorder="1" applyAlignment="1">
      <alignment horizontal="center" vertical="center" wrapText="1"/>
    </xf>
    <xf numFmtId="0" fontId="3" fillId="0" borderId="233" xfId="0" applyFont="1" applyFill="1" applyBorder="1" applyAlignment="1">
      <alignment horizontal="center" vertical="center" wrapText="1"/>
    </xf>
    <xf numFmtId="0" fontId="3" fillId="0" borderId="213" xfId="0" applyFont="1" applyBorder="1" applyAlignment="1">
      <alignment horizontal="center" vertical="center" wrapText="1"/>
    </xf>
    <xf numFmtId="0" fontId="4" fillId="3" borderId="234" xfId="0" applyFont="1" applyFill="1" applyBorder="1" applyAlignment="1">
      <alignment horizontal="center" vertical="center" wrapText="1"/>
    </xf>
    <xf numFmtId="0" fontId="3" fillId="0" borderId="215" xfId="0" applyFont="1" applyBorder="1" applyAlignment="1">
      <alignment horizontal="center" vertical="center" wrapText="1"/>
    </xf>
    <xf numFmtId="0" fontId="4" fillId="3" borderId="235" xfId="0" applyFont="1" applyFill="1" applyBorder="1" applyAlignment="1">
      <alignment horizontal="center" vertical="center" wrapText="1"/>
    </xf>
    <xf numFmtId="0" fontId="4" fillId="3" borderId="236" xfId="0" applyFont="1" applyFill="1" applyBorder="1" applyAlignment="1">
      <alignment horizontal="center" vertical="center" wrapText="1"/>
    </xf>
    <xf numFmtId="2" fontId="4" fillId="3" borderId="237" xfId="0" applyNumberFormat="1" applyFont="1" applyFill="1" applyBorder="1" applyAlignment="1">
      <alignment horizontal="center" vertical="center" wrapText="1"/>
    </xf>
    <xf numFmtId="2" fontId="4" fillId="3" borderId="238" xfId="0" applyNumberFormat="1" applyFont="1" applyFill="1" applyBorder="1" applyAlignment="1">
      <alignment horizontal="center" vertical="center" wrapText="1"/>
    </xf>
    <xf numFmtId="2" fontId="4" fillId="3" borderId="239" xfId="0" applyNumberFormat="1" applyFont="1" applyFill="1" applyBorder="1" applyAlignment="1">
      <alignment horizontal="center" vertical="center" wrapText="1"/>
    </xf>
    <xf numFmtId="0" fontId="2" fillId="0" borderId="241" xfId="0" applyFont="1" applyBorder="1"/>
    <xf numFmtId="0" fontId="2" fillId="0" borderId="197" xfId="0" applyFont="1" applyBorder="1"/>
    <xf numFmtId="0" fontId="3" fillId="4" borderId="242" xfId="0" applyFont="1" applyFill="1" applyBorder="1" applyAlignment="1">
      <alignment horizontal="center" vertical="center" wrapText="1"/>
    </xf>
    <xf numFmtId="0" fontId="3" fillId="0" borderId="14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87" xfId="0" applyFont="1" applyFill="1" applyBorder="1" applyAlignment="1">
      <alignment horizontal="center" vertical="center" wrapText="1"/>
    </xf>
    <xf numFmtId="0" fontId="3" fillId="0" borderId="243" xfId="0" applyFont="1" applyBorder="1" applyAlignment="1">
      <alignment horizontal="center" vertical="center" wrapText="1"/>
    </xf>
    <xf numFmtId="0" fontId="3" fillId="4" borderId="180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3" fillId="4" borderId="244" xfId="0" applyFont="1" applyFill="1" applyBorder="1" applyAlignment="1">
      <alignment horizontal="center" vertical="center" wrapText="1"/>
    </xf>
    <xf numFmtId="0" fontId="3" fillId="4" borderId="245" xfId="0" applyFont="1" applyFill="1" applyBorder="1" applyAlignment="1">
      <alignment horizontal="center" vertical="center" wrapText="1"/>
    </xf>
    <xf numFmtId="0" fontId="4" fillId="3" borderId="246" xfId="0" applyFont="1" applyFill="1" applyBorder="1" applyAlignment="1">
      <alignment horizontal="center" vertical="center" wrapText="1"/>
    </xf>
    <xf numFmtId="0" fontId="4" fillId="3" borderId="24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06" xfId="0" applyFont="1" applyFill="1" applyBorder="1" applyAlignment="1">
      <alignment horizontal="left" vertical="center" wrapText="1"/>
    </xf>
    <xf numFmtId="0" fontId="3" fillId="5" borderId="107" xfId="0" applyFont="1" applyFill="1" applyBorder="1" applyAlignment="1">
      <alignment horizontal="left" vertical="center" wrapText="1"/>
    </xf>
    <xf numFmtId="0" fontId="3" fillId="5" borderId="108" xfId="0" applyFont="1" applyFill="1" applyBorder="1" applyAlignment="1">
      <alignment horizontal="left" vertical="center" wrapText="1"/>
    </xf>
    <xf numFmtId="0" fontId="3" fillId="5" borderId="138" xfId="0" applyFont="1" applyFill="1" applyBorder="1" applyAlignment="1">
      <alignment horizontal="left" vertical="center" wrapText="1"/>
    </xf>
    <xf numFmtId="0" fontId="3" fillId="5" borderId="139" xfId="0" applyFont="1" applyFill="1" applyBorder="1" applyAlignment="1">
      <alignment horizontal="left" vertical="center" wrapText="1"/>
    </xf>
    <xf numFmtId="0" fontId="3" fillId="5" borderId="143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left" vertical="center" wrapText="1"/>
    </xf>
    <xf numFmtId="0" fontId="3" fillId="5" borderId="63" xfId="0" applyFont="1" applyFill="1" applyBorder="1" applyAlignment="1">
      <alignment horizontal="left" vertical="center" wrapText="1"/>
    </xf>
    <xf numFmtId="0" fontId="3" fillId="5" borderId="61" xfId="0" applyFont="1" applyFill="1" applyBorder="1" applyAlignment="1">
      <alignment horizontal="left" vertical="center" wrapText="1"/>
    </xf>
    <xf numFmtId="0" fontId="3" fillId="5" borderId="74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62" xfId="0" applyFont="1" applyFill="1" applyBorder="1" applyAlignment="1">
      <alignment horizontal="left" vertical="center" wrapText="1"/>
    </xf>
    <xf numFmtId="0" fontId="3" fillId="5" borderId="88" xfId="0" applyFont="1" applyFill="1" applyBorder="1" applyAlignment="1">
      <alignment horizontal="left" vertical="center" wrapText="1"/>
    </xf>
    <xf numFmtId="0" fontId="0" fillId="5" borderId="85" xfId="0" applyFill="1" applyBorder="1"/>
    <xf numFmtId="0" fontId="2" fillId="5" borderId="85" xfId="0" applyFont="1" applyFill="1" applyBorder="1"/>
    <xf numFmtId="0" fontId="2" fillId="5" borderId="86" xfId="0" applyFont="1" applyFill="1" applyBorder="1"/>
    <xf numFmtId="0" fontId="0" fillId="5" borderId="0" xfId="0" applyFill="1"/>
    <xf numFmtId="0" fontId="7" fillId="5" borderId="50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/>
    </xf>
    <xf numFmtId="0" fontId="4" fillId="5" borderId="29" xfId="0" applyFont="1" applyFill="1" applyBorder="1" applyAlignment="1">
      <alignment horizontal="center" vertical="center" wrapText="1"/>
    </xf>
    <xf numFmtId="2" fontId="4" fillId="5" borderId="130" xfId="0" applyNumberFormat="1" applyFont="1" applyFill="1" applyBorder="1" applyAlignment="1">
      <alignment horizontal="center" vertical="center" wrapText="1"/>
    </xf>
    <xf numFmtId="0" fontId="4" fillId="3" borderId="202" xfId="0" applyFont="1" applyFill="1" applyBorder="1" applyAlignment="1">
      <alignment horizontal="center" vertical="center" wrapText="1"/>
    </xf>
    <xf numFmtId="0" fontId="4" fillId="3" borderId="248" xfId="0" applyFont="1" applyFill="1" applyBorder="1" applyAlignment="1">
      <alignment horizontal="center" vertical="center" wrapText="1"/>
    </xf>
    <xf numFmtId="0" fontId="3" fillId="0" borderId="1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49" xfId="0" applyFont="1" applyFill="1" applyBorder="1" applyAlignment="1">
      <alignment horizontal="center" vertical="center" wrapText="1"/>
    </xf>
    <xf numFmtId="0" fontId="3" fillId="0" borderId="250" xfId="0" applyFont="1" applyFill="1" applyBorder="1" applyAlignment="1">
      <alignment horizontal="center" vertical="center" wrapText="1"/>
    </xf>
    <xf numFmtId="0" fontId="3" fillId="0" borderId="251" xfId="0" applyFont="1" applyFill="1" applyBorder="1" applyAlignment="1">
      <alignment horizontal="center" vertical="center" wrapText="1"/>
    </xf>
    <xf numFmtId="0" fontId="4" fillId="3" borderId="255" xfId="0" applyFont="1" applyFill="1" applyBorder="1" applyAlignment="1">
      <alignment horizontal="center" vertical="center"/>
    </xf>
    <xf numFmtId="0" fontId="4" fillId="3" borderId="256" xfId="0" applyFont="1" applyFill="1" applyBorder="1" applyAlignment="1">
      <alignment horizontal="center" vertical="center"/>
    </xf>
    <xf numFmtId="2" fontId="4" fillId="3" borderId="169" xfId="0" applyNumberFormat="1" applyFont="1" applyFill="1" applyBorder="1" applyAlignment="1">
      <alignment horizontal="center" vertical="center" wrapText="1"/>
    </xf>
    <xf numFmtId="0" fontId="4" fillId="3" borderId="257" xfId="0" applyFont="1" applyFill="1" applyBorder="1" applyAlignment="1">
      <alignment horizontal="center" vertical="center" wrapText="1"/>
    </xf>
    <xf numFmtId="0" fontId="4" fillId="3" borderId="258" xfId="0" applyFont="1" applyFill="1" applyBorder="1" applyAlignment="1">
      <alignment horizontal="center" vertical="center" wrapText="1"/>
    </xf>
    <xf numFmtId="0" fontId="4" fillId="3" borderId="254" xfId="0" applyFont="1" applyFill="1" applyBorder="1" applyAlignment="1">
      <alignment horizontal="center" vertical="center" wrapText="1"/>
    </xf>
    <xf numFmtId="0" fontId="0" fillId="0" borderId="130" xfId="0" applyBorder="1"/>
    <xf numFmtId="0" fontId="0" fillId="0" borderId="9" xfId="0" applyBorder="1"/>
    <xf numFmtId="0" fontId="0" fillId="0" borderId="6" xfId="0" applyBorder="1"/>
    <xf numFmtId="0" fontId="4" fillId="3" borderId="259" xfId="0" applyFont="1" applyFill="1" applyBorder="1" applyAlignment="1">
      <alignment horizontal="center" vertical="center" wrapText="1"/>
    </xf>
    <xf numFmtId="0" fontId="3" fillId="0" borderId="260" xfId="0" applyFont="1" applyBorder="1" applyAlignment="1">
      <alignment horizontal="center" vertical="center" wrapText="1"/>
    </xf>
    <xf numFmtId="0" fontId="3" fillId="0" borderId="261" xfId="0" applyFont="1" applyBorder="1" applyAlignment="1">
      <alignment horizontal="center" vertical="center" wrapText="1"/>
    </xf>
    <xf numFmtId="0" fontId="3" fillId="0" borderId="262" xfId="0" applyFont="1" applyBorder="1" applyAlignment="1">
      <alignment horizontal="center" vertical="center" wrapText="1"/>
    </xf>
    <xf numFmtId="0" fontId="3" fillId="0" borderId="263" xfId="0" applyFont="1" applyBorder="1" applyAlignment="1">
      <alignment horizontal="center" vertical="center" wrapText="1"/>
    </xf>
    <xf numFmtId="0" fontId="3" fillId="0" borderId="264" xfId="0" applyFont="1" applyBorder="1" applyAlignment="1">
      <alignment horizontal="center" vertical="center" wrapText="1"/>
    </xf>
    <xf numFmtId="0" fontId="3" fillId="0" borderId="229" xfId="0" applyFont="1" applyBorder="1" applyAlignment="1">
      <alignment horizontal="center" vertical="center" wrapText="1"/>
    </xf>
    <xf numFmtId="0" fontId="3" fillId="0" borderId="265" xfId="0" applyFont="1" applyBorder="1" applyAlignment="1">
      <alignment horizontal="center" vertical="center" wrapText="1"/>
    </xf>
    <xf numFmtId="0" fontId="3" fillId="0" borderId="266" xfId="0" applyFont="1" applyBorder="1" applyAlignment="1">
      <alignment horizontal="left" vertical="center" wrapText="1"/>
    </xf>
    <xf numFmtId="0" fontId="4" fillId="3" borderId="267" xfId="0" applyFont="1" applyFill="1" applyBorder="1" applyAlignment="1">
      <alignment horizontal="center" vertical="center"/>
    </xf>
    <xf numFmtId="0" fontId="4" fillId="3" borderId="235" xfId="0" applyFont="1" applyFill="1" applyBorder="1" applyAlignment="1">
      <alignment horizontal="center" vertical="center"/>
    </xf>
    <xf numFmtId="2" fontId="4" fillId="3" borderId="148" xfId="0" applyNumberFormat="1" applyFont="1" applyFill="1" applyBorder="1" applyAlignment="1">
      <alignment horizontal="center" vertical="center" wrapText="1"/>
    </xf>
    <xf numFmtId="0" fontId="4" fillId="3" borderId="268" xfId="0" applyFont="1" applyFill="1" applyBorder="1" applyAlignment="1">
      <alignment horizontal="center" vertical="center" wrapText="1"/>
    </xf>
    <xf numFmtId="0" fontId="4" fillId="3" borderId="169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 wrapText="1"/>
    </xf>
    <xf numFmtId="0" fontId="4" fillId="3" borderId="269" xfId="0" applyFont="1" applyFill="1" applyBorder="1" applyAlignment="1">
      <alignment horizontal="center" vertical="center" wrapText="1"/>
    </xf>
    <xf numFmtId="0" fontId="4" fillId="3" borderId="270" xfId="0" applyFont="1" applyFill="1" applyBorder="1" applyAlignment="1">
      <alignment horizontal="center" vertical="center" wrapText="1"/>
    </xf>
    <xf numFmtId="0" fontId="4" fillId="3" borderId="200" xfId="0" applyFont="1" applyFill="1" applyBorder="1" applyAlignment="1">
      <alignment horizontal="center" vertical="center" wrapText="1"/>
    </xf>
    <xf numFmtId="0" fontId="4" fillId="3" borderId="170" xfId="0" applyFont="1" applyFill="1" applyBorder="1" applyAlignment="1">
      <alignment horizontal="center" vertical="center"/>
    </xf>
    <xf numFmtId="2" fontId="4" fillId="3" borderId="271" xfId="0" applyNumberFormat="1" applyFont="1" applyFill="1" applyBorder="1" applyAlignment="1">
      <alignment horizontal="center" vertical="center" wrapText="1"/>
    </xf>
    <xf numFmtId="2" fontId="4" fillId="3" borderId="156" xfId="0" applyNumberFormat="1" applyFont="1" applyFill="1" applyBorder="1" applyAlignment="1">
      <alignment horizontal="center" vertical="center" wrapText="1"/>
    </xf>
    <xf numFmtId="0" fontId="4" fillId="3" borderId="153" xfId="0" applyFont="1" applyFill="1" applyBorder="1" applyAlignment="1">
      <alignment horizontal="center" vertical="center"/>
    </xf>
    <xf numFmtId="0" fontId="4" fillId="3" borderId="173" xfId="0" applyFont="1" applyFill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 wrapText="1"/>
    </xf>
    <xf numFmtId="0" fontId="3" fillId="4" borderId="280" xfId="0" applyFont="1" applyFill="1" applyBorder="1" applyAlignment="1">
      <alignment horizontal="center" vertical="center" wrapText="1"/>
    </xf>
    <xf numFmtId="0" fontId="3" fillId="4" borderId="281" xfId="0" applyFont="1" applyFill="1" applyBorder="1" applyAlignment="1">
      <alignment horizontal="center" vertical="center" wrapText="1"/>
    </xf>
    <xf numFmtId="0" fontId="3" fillId="4" borderId="282" xfId="0" applyFont="1" applyFill="1" applyBorder="1" applyAlignment="1">
      <alignment horizontal="center" vertical="center" wrapText="1"/>
    </xf>
    <xf numFmtId="2" fontId="4" fillId="3" borderId="293" xfId="0" applyNumberFormat="1" applyFont="1" applyFill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295" xfId="0" applyFont="1" applyBorder="1" applyAlignment="1">
      <alignment horizontal="center" vertical="center" wrapText="1"/>
    </xf>
    <xf numFmtId="0" fontId="3" fillId="0" borderId="191" xfId="0" applyFont="1" applyBorder="1" applyAlignment="1">
      <alignment horizontal="center" vertical="center" wrapText="1"/>
    </xf>
    <xf numFmtId="0" fontId="3" fillId="0" borderId="297" xfId="0" applyFont="1" applyBorder="1" applyAlignment="1">
      <alignment horizontal="center" vertical="center" wrapText="1"/>
    </xf>
    <xf numFmtId="0" fontId="3" fillId="0" borderId="298" xfId="0" applyFont="1" applyBorder="1" applyAlignment="1">
      <alignment horizontal="center" vertical="center" wrapText="1"/>
    </xf>
    <xf numFmtId="0" fontId="3" fillId="0" borderId="299" xfId="0" applyFont="1" applyBorder="1" applyAlignment="1">
      <alignment horizontal="center" vertical="center" wrapText="1"/>
    </xf>
    <xf numFmtId="0" fontId="3" fillId="0" borderId="300" xfId="0" applyFont="1" applyBorder="1" applyAlignment="1">
      <alignment horizontal="left" vertical="center" wrapText="1"/>
    </xf>
    <xf numFmtId="2" fontId="4" fillId="3" borderId="301" xfId="0" applyNumberFormat="1" applyFont="1" applyFill="1" applyBorder="1" applyAlignment="1">
      <alignment horizontal="center" vertical="center" wrapText="1"/>
    </xf>
    <xf numFmtId="0" fontId="3" fillId="0" borderId="302" xfId="0" applyFont="1" applyBorder="1" applyAlignment="1">
      <alignment horizontal="center" vertical="center" wrapText="1"/>
    </xf>
    <xf numFmtId="0" fontId="3" fillId="2" borderId="191" xfId="0" applyFont="1" applyFill="1" applyBorder="1" applyAlignment="1">
      <alignment horizontal="center" vertical="center" wrapText="1"/>
    </xf>
    <xf numFmtId="0" fontId="3" fillId="0" borderId="298" xfId="0" applyFont="1" applyBorder="1" applyAlignment="1">
      <alignment horizontal="center" vertical="center"/>
    </xf>
    <xf numFmtId="0" fontId="3" fillId="0" borderId="303" xfId="0" applyFont="1" applyBorder="1" applyAlignment="1">
      <alignment horizontal="center" vertical="center" wrapText="1"/>
    </xf>
    <xf numFmtId="0" fontId="3" fillId="0" borderId="304" xfId="0" applyFont="1" applyBorder="1" applyAlignment="1">
      <alignment horizontal="center" vertical="center" wrapText="1"/>
    </xf>
    <xf numFmtId="0" fontId="3" fillId="0" borderId="305" xfId="0" applyFont="1" applyBorder="1" applyAlignment="1">
      <alignment horizontal="center" vertical="center" wrapText="1"/>
    </xf>
    <xf numFmtId="0" fontId="3" fillId="0" borderId="229" xfId="0" applyFont="1" applyBorder="1" applyAlignment="1">
      <alignment horizontal="left" vertical="center" wrapText="1"/>
    </xf>
    <xf numFmtId="2" fontId="4" fillId="3" borderId="306" xfId="0" applyNumberFormat="1" applyFont="1" applyFill="1" applyBorder="1" applyAlignment="1">
      <alignment horizontal="center" vertical="center" wrapText="1"/>
    </xf>
    <xf numFmtId="0" fontId="3" fillId="0" borderId="290" xfId="0" applyFont="1" applyFill="1" applyBorder="1" applyAlignment="1">
      <alignment horizontal="center" vertical="center" wrapText="1"/>
    </xf>
    <xf numFmtId="0" fontId="3" fillId="0" borderId="273" xfId="0" applyFont="1" applyFill="1" applyBorder="1" applyAlignment="1">
      <alignment horizontal="center" vertical="center" wrapText="1"/>
    </xf>
    <xf numFmtId="0" fontId="3" fillId="0" borderId="286" xfId="0" applyFont="1" applyBorder="1" applyAlignment="1">
      <alignment horizontal="center" vertical="center" wrapText="1"/>
    </xf>
    <xf numFmtId="0" fontId="3" fillId="0" borderId="287" xfId="0" applyFont="1" applyBorder="1" applyAlignment="1">
      <alignment horizontal="center" vertical="center" wrapText="1"/>
    </xf>
    <xf numFmtId="0" fontId="3" fillId="0" borderId="216" xfId="0" applyFont="1" applyBorder="1" applyAlignment="1">
      <alignment horizontal="center" vertical="center" wrapText="1"/>
    </xf>
    <xf numFmtId="0" fontId="3" fillId="0" borderId="274" xfId="0" applyFont="1" applyBorder="1" applyAlignment="1">
      <alignment horizontal="center" vertical="center" wrapText="1"/>
    </xf>
    <xf numFmtId="0" fontId="3" fillId="0" borderId="275" xfId="0" applyFont="1" applyBorder="1" applyAlignment="1">
      <alignment horizontal="center" vertical="center" wrapText="1"/>
    </xf>
    <xf numFmtId="0" fontId="3" fillId="0" borderId="307" xfId="0" applyFont="1" applyFill="1" applyBorder="1" applyAlignment="1">
      <alignment horizontal="center" vertical="center" wrapText="1"/>
    </xf>
    <xf numFmtId="0" fontId="3" fillId="4" borderId="24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3" fillId="4" borderId="308" xfId="0" applyFont="1" applyFill="1" applyBorder="1" applyAlignment="1">
      <alignment horizontal="center" vertical="center" wrapText="1"/>
    </xf>
    <xf numFmtId="0" fontId="5" fillId="4" borderId="214" xfId="0" applyFont="1" applyFill="1" applyBorder="1" applyAlignment="1">
      <alignment horizontal="center" vertical="center" wrapText="1"/>
    </xf>
    <xf numFmtId="0" fontId="5" fillId="4" borderId="216" xfId="0" applyFont="1" applyFill="1" applyBorder="1" applyAlignment="1">
      <alignment horizontal="center" vertical="center" wrapText="1"/>
    </xf>
    <xf numFmtId="0" fontId="4" fillId="3" borderId="309" xfId="0" applyFont="1" applyFill="1" applyBorder="1" applyAlignment="1">
      <alignment horizontal="center" vertical="center" wrapText="1"/>
    </xf>
    <xf numFmtId="0" fontId="2" fillId="0" borderId="113" xfId="0" applyFont="1" applyBorder="1"/>
    <xf numFmtId="0" fontId="9" fillId="3" borderId="184" xfId="0" applyFont="1" applyFill="1" applyBorder="1" applyAlignment="1">
      <alignment horizontal="center" vertical="center"/>
    </xf>
    <xf numFmtId="0" fontId="3" fillId="0" borderId="310" xfId="0" applyFont="1" applyBorder="1" applyAlignment="1">
      <alignment horizontal="left" vertical="center" wrapText="1"/>
    </xf>
    <xf numFmtId="0" fontId="4" fillId="3" borderId="254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1" fillId="5" borderId="210" xfId="0" applyFont="1" applyFill="1" applyBorder="1" applyAlignment="1">
      <alignment horizontal="center" vertical="center" wrapText="1"/>
    </xf>
    <xf numFmtId="0" fontId="11" fillId="5" borderId="212" xfId="0" applyFont="1" applyFill="1" applyBorder="1" applyAlignment="1">
      <alignment horizontal="center" vertical="center" wrapText="1"/>
    </xf>
    <xf numFmtId="0" fontId="11" fillId="5" borderId="213" xfId="0" applyFont="1" applyFill="1" applyBorder="1" applyAlignment="1">
      <alignment horizontal="center" vertical="center" wrapText="1"/>
    </xf>
    <xf numFmtId="0" fontId="11" fillId="5" borderId="214" xfId="0" applyFont="1" applyFill="1" applyBorder="1" applyAlignment="1">
      <alignment horizontal="center" vertical="center" wrapText="1"/>
    </xf>
    <xf numFmtId="0" fontId="11" fillId="5" borderId="215" xfId="0" applyFont="1" applyFill="1" applyBorder="1" applyAlignment="1">
      <alignment horizontal="center" vertical="center" wrapText="1"/>
    </xf>
    <xf numFmtId="0" fontId="11" fillId="5" borderId="216" xfId="0" applyFont="1" applyFill="1" applyBorder="1" applyAlignment="1">
      <alignment horizontal="center" vertical="center" wrapText="1"/>
    </xf>
    <xf numFmtId="0" fontId="11" fillId="5" borderId="274" xfId="0" applyFont="1" applyFill="1" applyBorder="1" applyAlignment="1">
      <alignment horizontal="center" vertical="center" wrapText="1"/>
    </xf>
    <xf numFmtId="0" fontId="11" fillId="5" borderId="275" xfId="0" applyFont="1" applyFill="1" applyBorder="1" applyAlignment="1">
      <alignment horizontal="center" vertical="center" wrapText="1"/>
    </xf>
    <xf numFmtId="0" fontId="11" fillId="5" borderId="217" xfId="0" applyFont="1" applyFill="1" applyBorder="1" applyAlignment="1">
      <alignment horizontal="center" vertical="center" wrapText="1"/>
    </xf>
    <xf numFmtId="0" fontId="11" fillId="5" borderId="311" xfId="0" applyFont="1" applyFill="1" applyBorder="1" applyAlignment="1">
      <alignment horizontal="center" vertical="center" wrapText="1"/>
    </xf>
    <xf numFmtId="2" fontId="11" fillId="5" borderId="220" xfId="0" applyNumberFormat="1" applyFont="1" applyFill="1" applyBorder="1" applyAlignment="1">
      <alignment horizontal="center" vertical="center" wrapText="1"/>
    </xf>
    <xf numFmtId="2" fontId="11" fillId="5" borderId="161" xfId="0" applyNumberFormat="1" applyFont="1" applyFill="1" applyBorder="1" applyAlignment="1">
      <alignment horizontal="center" vertical="center" wrapText="1"/>
    </xf>
    <xf numFmtId="0" fontId="11" fillId="5" borderId="283" xfId="0" applyFont="1" applyFill="1" applyBorder="1" applyAlignment="1">
      <alignment horizontal="center" vertical="center" wrapText="1"/>
    </xf>
    <xf numFmtId="0" fontId="11" fillId="5" borderId="284" xfId="0" applyFont="1" applyFill="1" applyBorder="1" applyAlignment="1">
      <alignment horizontal="center" vertical="center" wrapText="1"/>
    </xf>
    <xf numFmtId="0" fontId="11" fillId="5" borderId="28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77" xfId="0" applyFont="1" applyFill="1" applyBorder="1" applyAlignment="1">
      <alignment horizontal="center" vertical="center" wrapText="1"/>
    </xf>
    <xf numFmtId="0" fontId="11" fillId="5" borderId="279" xfId="0" applyFont="1" applyFill="1" applyBorder="1" applyAlignment="1">
      <alignment horizontal="center" vertical="center" wrapText="1"/>
    </xf>
    <xf numFmtId="0" fontId="11" fillId="5" borderId="253" xfId="0" applyFont="1" applyFill="1" applyBorder="1" applyAlignment="1">
      <alignment horizontal="center" vertical="center" wrapText="1"/>
    </xf>
    <xf numFmtId="2" fontId="11" fillId="5" borderId="45" xfId="0" applyNumberFormat="1" applyFont="1" applyFill="1" applyBorder="1" applyAlignment="1">
      <alignment horizontal="center" vertical="center" wrapText="1"/>
    </xf>
    <xf numFmtId="0" fontId="11" fillId="5" borderId="252" xfId="0" applyFont="1" applyFill="1" applyBorder="1" applyAlignment="1">
      <alignment horizontal="center" vertical="center" wrapText="1"/>
    </xf>
    <xf numFmtId="0" fontId="11" fillId="5" borderId="122" xfId="0" applyFont="1" applyFill="1" applyBorder="1" applyAlignment="1">
      <alignment horizontal="center" vertical="center" wrapText="1"/>
    </xf>
    <xf numFmtId="2" fontId="11" fillId="5" borderId="240" xfId="0" applyNumberFormat="1" applyFont="1" applyFill="1" applyBorder="1" applyAlignment="1">
      <alignment horizontal="center" vertical="center" wrapText="1"/>
    </xf>
    <xf numFmtId="2" fontId="11" fillId="5" borderId="179" xfId="0" applyNumberFormat="1" applyFont="1" applyFill="1" applyBorder="1" applyAlignment="1">
      <alignment horizontal="center" vertical="center" wrapText="1"/>
    </xf>
    <xf numFmtId="0" fontId="11" fillId="5" borderId="148" xfId="0" applyFont="1" applyFill="1" applyBorder="1" applyAlignment="1">
      <alignment horizontal="center" vertical="center" wrapText="1"/>
    </xf>
    <xf numFmtId="0" fontId="11" fillId="5" borderId="149" xfId="0" applyFont="1" applyFill="1" applyBorder="1" applyAlignment="1">
      <alignment horizontal="center" vertical="center" wrapText="1"/>
    </xf>
    <xf numFmtId="0" fontId="11" fillId="5" borderId="286" xfId="0" applyFont="1" applyFill="1" applyBorder="1" applyAlignment="1">
      <alignment horizontal="center" vertical="center" wrapText="1"/>
    </xf>
    <xf numFmtId="0" fontId="11" fillId="5" borderId="287" xfId="0" applyFont="1" applyFill="1" applyBorder="1" applyAlignment="1">
      <alignment horizontal="center" vertical="center" wrapText="1"/>
    </xf>
    <xf numFmtId="0" fontId="11" fillId="5" borderId="113" xfId="0" applyFont="1" applyFill="1" applyBorder="1" applyAlignment="1">
      <alignment horizontal="center" vertical="center" wrapText="1"/>
    </xf>
    <xf numFmtId="0" fontId="11" fillId="5" borderId="132" xfId="0" applyFont="1" applyFill="1" applyBorder="1" applyAlignment="1">
      <alignment horizontal="center" vertical="center" wrapText="1"/>
    </xf>
    <xf numFmtId="2" fontId="11" fillId="5" borderId="173" xfId="0" applyNumberFormat="1" applyFont="1" applyFill="1" applyBorder="1" applyAlignment="1">
      <alignment horizontal="center" vertical="center" wrapText="1"/>
    </xf>
    <xf numFmtId="2" fontId="11" fillId="5" borderId="159" xfId="0" applyNumberFormat="1" applyFont="1" applyFill="1" applyBorder="1" applyAlignment="1">
      <alignment horizontal="center" vertical="center" wrapText="1"/>
    </xf>
    <xf numFmtId="0" fontId="11" fillId="5" borderId="290" xfId="0" applyFont="1" applyFill="1" applyBorder="1" applyAlignment="1">
      <alignment horizontal="center" vertical="center" wrapText="1"/>
    </xf>
    <xf numFmtId="0" fontId="11" fillId="5" borderId="272" xfId="0" applyFont="1" applyFill="1" applyBorder="1" applyAlignment="1">
      <alignment horizontal="center" vertical="center" wrapText="1"/>
    </xf>
    <xf numFmtId="2" fontId="11" fillId="5" borderId="121" xfId="0" applyNumberFormat="1" applyFont="1" applyFill="1" applyBorder="1" applyAlignment="1">
      <alignment horizontal="center" vertical="center" wrapText="1"/>
    </xf>
    <xf numFmtId="0" fontId="11" fillId="5" borderId="136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296" xfId="0" applyFont="1" applyFill="1" applyBorder="1" applyAlignment="1">
      <alignment horizontal="center" vertical="center" wrapText="1"/>
    </xf>
    <xf numFmtId="0" fontId="11" fillId="5" borderId="27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2" fontId="11" fillId="5" borderId="301" xfId="0" applyNumberFormat="1" applyFont="1" applyFill="1" applyBorder="1" applyAlignment="1">
      <alignment horizontal="center" vertical="center" wrapText="1"/>
    </xf>
    <xf numFmtId="2" fontId="11" fillId="5" borderId="238" xfId="0" applyNumberFormat="1" applyFont="1" applyFill="1" applyBorder="1" applyAlignment="1">
      <alignment horizontal="center" vertical="center" wrapText="1"/>
    </xf>
    <xf numFmtId="2" fontId="11" fillId="5" borderId="293" xfId="0" applyNumberFormat="1" applyFont="1" applyFill="1" applyBorder="1" applyAlignment="1">
      <alignment horizontal="center" vertical="center" wrapText="1"/>
    </xf>
    <xf numFmtId="0" fontId="11" fillId="5" borderId="312" xfId="0" applyFont="1" applyFill="1" applyBorder="1" applyAlignment="1">
      <alignment horizontal="center" vertical="center" wrapText="1"/>
    </xf>
    <xf numFmtId="2" fontId="11" fillId="5" borderId="202" xfId="0" applyNumberFormat="1" applyFont="1" applyFill="1" applyBorder="1" applyAlignment="1">
      <alignment horizontal="center" vertical="center" wrapText="1"/>
    </xf>
    <xf numFmtId="0" fontId="13" fillId="3" borderId="184" xfId="0" applyFont="1" applyFill="1" applyBorder="1" applyAlignment="1">
      <alignment horizontal="center" vertical="center"/>
    </xf>
    <xf numFmtId="0" fontId="14" fillId="4" borderId="280" xfId="0" applyFont="1" applyFill="1" applyBorder="1" applyAlignment="1">
      <alignment horizontal="center" vertical="center" wrapText="1"/>
    </xf>
    <xf numFmtId="0" fontId="14" fillId="4" borderId="281" xfId="0" applyFont="1" applyFill="1" applyBorder="1" applyAlignment="1">
      <alignment horizontal="center" vertical="center" wrapText="1"/>
    </xf>
    <xf numFmtId="0" fontId="14" fillId="4" borderId="282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77" xfId="0" applyFont="1" applyFill="1" applyBorder="1" applyAlignment="1">
      <alignment horizontal="center" vertical="center" wrapText="1"/>
    </xf>
    <xf numFmtId="0" fontId="14" fillId="4" borderId="278" xfId="0" applyFont="1" applyFill="1" applyBorder="1" applyAlignment="1">
      <alignment horizontal="center" vertical="center" wrapText="1"/>
    </xf>
    <xf numFmtId="0" fontId="14" fillId="4" borderId="279" xfId="0" applyFont="1" applyFill="1" applyBorder="1" applyAlignment="1">
      <alignment horizontal="center" vertical="center" wrapText="1"/>
    </xf>
    <xf numFmtId="0" fontId="14" fillId="3" borderId="311" xfId="0" applyFont="1" applyFill="1" applyBorder="1" applyAlignment="1">
      <alignment horizontal="center" vertical="center" wrapText="1"/>
    </xf>
    <xf numFmtId="2" fontId="14" fillId="3" borderId="219" xfId="0" applyNumberFormat="1" applyFont="1" applyFill="1" applyBorder="1" applyAlignment="1">
      <alignment horizontal="center" vertical="center" wrapText="1"/>
    </xf>
    <xf numFmtId="0" fontId="14" fillId="3" borderId="313" xfId="0" applyFont="1" applyFill="1" applyBorder="1" applyAlignment="1">
      <alignment horizontal="center" vertical="center" wrapText="1"/>
    </xf>
    <xf numFmtId="2" fontId="14" fillId="3" borderId="306" xfId="0" applyNumberFormat="1" applyFont="1" applyFill="1" applyBorder="1" applyAlignment="1">
      <alignment horizontal="center" vertical="center" wrapText="1"/>
    </xf>
    <xf numFmtId="0" fontId="14" fillId="4" borderId="285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86" xfId="0" applyFont="1" applyFill="1" applyBorder="1" applyAlignment="1">
      <alignment horizontal="center" vertical="center" wrapText="1"/>
    </xf>
    <xf numFmtId="0" fontId="14" fillId="4" borderId="288" xfId="0" applyFont="1" applyFill="1" applyBorder="1" applyAlignment="1">
      <alignment horizontal="center" vertical="center" wrapText="1"/>
    </xf>
    <xf numFmtId="0" fontId="14" fillId="4" borderId="287" xfId="0" applyFont="1" applyFill="1" applyBorder="1" applyAlignment="1">
      <alignment horizontal="center" vertical="center" wrapText="1"/>
    </xf>
    <xf numFmtId="0" fontId="14" fillId="4" borderId="21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16" xfId="0" applyFont="1" applyFill="1" applyBorder="1" applyAlignment="1">
      <alignment horizontal="center" vertical="center" wrapText="1"/>
    </xf>
    <xf numFmtId="0" fontId="14" fillId="4" borderId="274" xfId="0" applyFont="1" applyFill="1" applyBorder="1" applyAlignment="1">
      <alignment horizontal="center" vertical="center" wrapText="1"/>
    </xf>
    <xf numFmtId="0" fontId="14" fillId="4" borderId="289" xfId="0" applyFont="1" applyFill="1" applyBorder="1" applyAlignment="1">
      <alignment horizontal="center" vertical="center" wrapText="1"/>
    </xf>
    <xf numFmtId="0" fontId="14" fillId="4" borderId="275" xfId="0" applyFont="1" applyFill="1" applyBorder="1" applyAlignment="1">
      <alignment horizontal="center" vertical="center" wrapText="1"/>
    </xf>
    <xf numFmtId="0" fontId="14" fillId="3" borderId="132" xfId="0" applyFont="1" applyFill="1" applyBorder="1" applyAlignment="1">
      <alignment horizontal="center" vertical="center" wrapText="1"/>
    </xf>
    <xf numFmtId="2" fontId="14" fillId="3" borderId="201" xfId="0" applyNumberFormat="1" applyFont="1" applyFill="1" applyBorder="1" applyAlignment="1">
      <alignment horizontal="center" vertical="center" wrapText="1"/>
    </xf>
    <xf numFmtId="0" fontId="14" fillId="4" borderId="291" xfId="0" applyFont="1" applyFill="1" applyBorder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4" borderId="292" xfId="0" applyFont="1" applyFill="1" applyBorder="1" applyAlignment="1">
      <alignment horizontal="center" vertical="center" wrapText="1"/>
    </xf>
    <xf numFmtId="0" fontId="14" fillId="3" borderId="130" xfId="0" applyFont="1" applyFill="1" applyBorder="1" applyAlignment="1">
      <alignment horizontal="center" vertical="center" wrapText="1"/>
    </xf>
    <xf numFmtId="2" fontId="14" fillId="3" borderId="48" xfId="0" applyNumberFormat="1" applyFont="1" applyFill="1" applyBorder="1" applyAlignment="1">
      <alignment horizontal="center" vertical="center" wrapText="1"/>
    </xf>
    <xf numFmtId="2" fontId="14" fillId="3" borderId="294" xfId="0" applyNumberFormat="1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2" fontId="14" fillId="3" borderId="179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2" fontId="14" fillId="3" borderId="238" xfId="0" applyNumberFormat="1" applyFont="1" applyFill="1" applyBorder="1" applyAlignment="1">
      <alignment horizontal="center" vertical="center" wrapText="1"/>
    </xf>
    <xf numFmtId="0" fontId="14" fillId="4" borderId="21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214" xfId="0" applyFont="1" applyFill="1" applyBorder="1" applyAlignment="1">
      <alignment horizontal="center" vertical="center" wrapText="1"/>
    </xf>
    <xf numFmtId="2" fontId="14" fillId="3" borderId="293" xfId="0" applyNumberFormat="1" applyFont="1" applyFill="1" applyBorder="1" applyAlignment="1">
      <alignment horizontal="center" vertical="center" wrapText="1"/>
    </xf>
    <xf numFmtId="0" fontId="16" fillId="4" borderId="280" xfId="0" applyFont="1" applyFill="1" applyBorder="1" applyAlignment="1">
      <alignment horizontal="center" vertical="center" wrapText="1"/>
    </xf>
    <xf numFmtId="0" fontId="16" fillId="4" borderId="281" xfId="0" applyFont="1" applyFill="1" applyBorder="1" applyAlignment="1">
      <alignment horizontal="center" vertical="center" wrapText="1"/>
    </xf>
    <xf numFmtId="0" fontId="16" fillId="4" borderId="282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77" xfId="0" applyFont="1" applyFill="1" applyBorder="1" applyAlignment="1">
      <alignment horizontal="center" vertical="center" wrapText="1"/>
    </xf>
    <xf numFmtId="0" fontId="16" fillId="4" borderId="278" xfId="0" applyFont="1" applyFill="1" applyBorder="1" applyAlignment="1">
      <alignment horizontal="center" vertical="center" wrapText="1"/>
    </xf>
    <xf numFmtId="0" fontId="16" fillId="4" borderId="279" xfId="0" applyFont="1" applyFill="1" applyBorder="1" applyAlignment="1">
      <alignment horizontal="center" vertical="center" wrapText="1"/>
    </xf>
    <xf numFmtId="0" fontId="16" fillId="3" borderId="311" xfId="0" applyFont="1" applyFill="1" applyBorder="1" applyAlignment="1">
      <alignment horizontal="center" vertical="center" wrapText="1"/>
    </xf>
    <xf numFmtId="2" fontId="16" fillId="3" borderId="219" xfId="0" applyNumberFormat="1" applyFont="1" applyFill="1" applyBorder="1" applyAlignment="1">
      <alignment horizontal="center" vertical="center" wrapText="1"/>
    </xf>
    <xf numFmtId="0" fontId="16" fillId="3" borderId="313" xfId="0" applyFont="1" applyFill="1" applyBorder="1" applyAlignment="1">
      <alignment horizontal="center" vertical="center" wrapText="1"/>
    </xf>
    <xf numFmtId="2" fontId="16" fillId="3" borderId="306" xfId="0" applyNumberFormat="1" applyFont="1" applyFill="1" applyBorder="1" applyAlignment="1">
      <alignment horizontal="center" vertical="center" wrapText="1"/>
    </xf>
    <xf numFmtId="0" fontId="16" fillId="4" borderId="28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86" xfId="0" applyFont="1" applyFill="1" applyBorder="1" applyAlignment="1">
      <alignment horizontal="center" vertical="center" wrapText="1"/>
    </xf>
    <xf numFmtId="0" fontId="16" fillId="4" borderId="288" xfId="0" applyFont="1" applyFill="1" applyBorder="1" applyAlignment="1">
      <alignment horizontal="center" vertical="center" wrapText="1"/>
    </xf>
    <xf numFmtId="0" fontId="16" fillId="4" borderId="287" xfId="0" applyFont="1" applyFill="1" applyBorder="1" applyAlignment="1">
      <alignment horizontal="center" vertical="center" wrapText="1"/>
    </xf>
    <xf numFmtId="0" fontId="16" fillId="4" borderId="21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16" xfId="0" applyFont="1" applyFill="1" applyBorder="1" applyAlignment="1">
      <alignment horizontal="center" vertical="center" wrapText="1"/>
    </xf>
    <xf numFmtId="0" fontId="16" fillId="4" borderId="274" xfId="0" applyFont="1" applyFill="1" applyBorder="1" applyAlignment="1">
      <alignment horizontal="center" vertical="center" wrapText="1"/>
    </xf>
    <xf numFmtId="0" fontId="16" fillId="4" borderId="289" xfId="0" applyFont="1" applyFill="1" applyBorder="1" applyAlignment="1">
      <alignment horizontal="center" vertical="center" wrapText="1"/>
    </xf>
    <xf numFmtId="0" fontId="16" fillId="4" borderId="275" xfId="0" applyFont="1" applyFill="1" applyBorder="1" applyAlignment="1">
      <alignment horizontal="center" vertical="center" wrapText="1"/>
    </xf>
    <xf numFmtId="0" fontId="16" fillId="3" borderId="132" xfId="0" applyFont="1" applyFill="1" applyBorder="1" applyAlignment="1">
      <alignment horizontal="center" vertical="center" wrapText="1"/>
    </xf>
    <xf numFmtId="2" fontId="16" fillId="3" borderId="201" xfId="0" applyNumberFormat="1" applyFont="1" applyFill="1" applyBorder="1" applyAlignment="1">
      <alignment horizontal="center" vertical="center" wrapText="1"/>
    </xf>
    <xf numFmtId="0" fontId="16" fillId="3" borderId="217" xfId="0" applyFont="1" applyFill="1" applyBorder="1" applyAlignment="1">
      <alignment horizontal="center" vertical="center" wrapText="1"/>
    </xf>
    <xf numFmtId="2" fontId="16" fillId="3" borderId="237" xfId="0" applyNumberFormat="1" applyFont="1" applyFill="1" applyBorder="1" applyAlignment="1">
      <alignment horizontal="center" vertical="center" wrapText="1"/>
    </xf>
    <xf numFmtId="2" fontId="16" fillId="3" borderId="293" xfId="0" applyNumberFormat="1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2" fontId="16" fillId="3" borderId="179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2" fontId="16" fillId="3" borderId="238" xfId="0" applyNumberFormat="1" applyFont="1" applyFill="1" applyBorder="1" applyAlignment="1">
      <alignment horizontal="center" vertical="center" wrapText="1"/>
    </xf>
    <xf numFmtId="0" fontId="16" fillId="4" borderId="21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214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0" fontId="12" fillId="9" borderId="184" xfId="0" applyFont="1" applyFill="1" applyBorder="1" applyAlignment="1">
      <alignment horizontal="center" vertical="center"/>
    </xf>
    <xf numFmtId="0" fontId="15" fillId="10" borderId="18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7"/>
  <sheetViews>
    <sheetView topLeftCell="A115" zoomScale="70" zoomScaleNormal="70" workbookViewId="0">
      <pane xSplit="2" topLeftCell="C1" activePane="topRight" state="frozen"/>
      <selection pane="topRight" activeCell="L143" sqref="L143"/>
    </sheetView>
  </sheetViews>
  <sheetFormatPr baseColWidth="10" defaultRowHeight="12.75" x14ac:dyDescent="0.2"/>
  <cols>
    <col min="1" max="1" width="6.85546875" style="344" customWidth="1"/>
    <col min="2" max="2" width="34.42578125" style="571" customWidth="1"/>
    <col min="3" max="21" width="10.7109375" customWidth="1"/>
    <col min="22" max="22" width="4.7109375" customWidth="1"/>
    <col min="23" max="23" width="12" style="344" customWidth="1"/>
    <col min="24" max="24" width="10.7109375" style="344" customWidth="1"/>
    <col min="25" max="25" width="10.7109375" customWidth="1"/>
  </cols>
  <sheetData>
    <row r="1" spans="1:25" ht="15.6" customHeight="1" thickBot="1" x14ac:dyDescent="0.25">
      <c r="A1" s="20" t="s">
        <v>11</v>
      </c>
      <c r="B1" s="549" t="s">
        <v>0</v>
      </c>
      <c r="C1" s="86" t="s">
        <v>12</v>
      </c>
      <c r="D1" s="81" t="s">
        <v>13</v>
      </c>
      <c r="E1" s="81" t="s">
        <v>14</v>
      </c>
      <c r="F1" s="81" t="s">
        <v>15</v>
      </c>
      <c r="G1" s="81" t="s">
        <v>16</v>
      </c>
      <c r="H1" s="81" t="s">
        <v>17</v>
      </c>
      <c r="I1" s="81" t="s">
        <v>24</v>
      </c>
      <c r="J1" s="81" t="s">
        <v>82</v>
      </c>
      <c r="K1" s="81" t="s">
        <v>83</v>
      </c>
      <c r="L1" s="81" t="s">
        <v>97</v>
      </c>
      <c r="M1" s="81" t="s">
        <v>98</v>
      </c>
      <c r="N1" s="81" t="s">
        <v>99</v>
      </c>
      <c r="O1" s="81" t="s">
        <v>136</v>
      </c>
      <c r="P1" s="81" t="s">
        <v>137</v>
      </c>
      <c r="Q1" s="81" t="s">
        <v>138</v>
      </c>
      <c r="R1" s="219" t="s">
        <v>18</v>
      </c>
      <c r="S1" s="317" t="s">
        <v>19</v>
      </c>
      <c r="T1" s="97" t="s">
        <v>20</v>
      </c>
      <c r="U1" s="131" t="s">
        <v>21</v>
      </c>
      <c r="V1" s="220" t="s">
        <v>81</v>
      </c>
      <c r="W1" s="221" t="s">
        <v>139</v>
      </c>
      <c r="X1" s="222" t="s">
        <v>89</v>
      </c>
      <c r="Y1" s="223" t="s">
        <v>90</v>
      </c>
    </row>
    <row r="2" spans="1:25" ht="15.6" customHeight="1" x14ac:dyDescent="0.2">
      <c r="A2" s="21">
        <v>1</v>
      </c>
      <c r="B2" s="550" t="s">
        <v>28</v>
      </c>
      <c r="C2" s="88">
        <v>26</v>
      </c>
      <c r="D2" s="12">
        <v>4</v>
      </c>
      <c r="E2" s="12">
        <v>13</v>
      </c>
      <c r="F2" s="12">
        <v>5</v>
      </c>
      <c r="G2" s="12">
        <v>499</v>
      </c>
      <c r="H2" s="12">
        <v>6</v>
      </c>
      <c r="I2" s="12">
        <v>2</v>
      </c>
      <c r="J2" s="12">
        <v>1</v>
      </c>
      <c r="K2" s="12">
        <v>6</v>
      </c>
      <c r="L2" s="12">
        <v>5</v>
      </c>
      <c r="M2" s="12">
        <v>2</v>
      </c>
      <c r="N2" s="12">
        <v>2</v>
      </c>
      <c r="O2" s="12">
        <v>4</v>
      </c>
      <c r="P2" s="12">
        <v>165</v>
      </c>
      <c r="Q2" s="12">
        <v>5</v>
      </c>
      <c r="R2" s="94">
        <v>3</v>
      </c>
      <c r="S2" s="318">
        <v>9</v>
      </c>
      <c r="T2" s="75">
        <f>SUM(C2:Q2)</f>
        <v>745</v>
      </c>
      <c r="U2" s="313">
        <f>SUM(C2:S2)</f>
        <v>757</v>
      </c>
      <c r="V2" s="44">
        <v>1</v>
      </c>
      <c r="W2" s="218">
        <v>514</v>
      </c>
      <c r="X2" s="45">
        <f>U2-W2</f>
        <v>243</v>
      </c>
      <c r="Y2" s="46">
        <f>((U2-W2)/W2)*100</f>
        <v>47.276264591439684</v>
      </c>
    </row>
    <row r="3" spans="1:25" ht="15.6" customHeight="1" x14ac:dyDescent="0.2">
      <c r="A3" s="22">
        <v>2</v>
      </c>
      <c r="B3" s="551" t="s">
        <v>104</v>
      </c>
      <c r="C3" s="90">
        <v>1</v>
      </c>
      <c r="D3" s="5">
        <v>0</v>
      </c>
      <c r="E3" s="5">
        <v>0</v>
      </c>
      <c r="F3" s="5">
        <v>0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1</v>
      </c>
      <c r="M3" s="5">
        <v>81</v>
      </c>
      <c r="N3" s="5">
        <v>0</v>
      </c>
      <c r="O3" s="5">
        <v>0</v>
      </c>
      <c r="P3" s="5">
        <v>2</v>
      </c>
      <c r="Q3" s="5">
        <v>0</v>
      </c>
      <c r="R3" s="68">
        <v>0</v>
      </c>
      <c r="S3" s="319">
        <v>0</v>
      </c>
      <c r="T3" s="75">
        <f>SUM(C3:Q3)</f>
        <v>88</v>
      </c>
      <c r="U3" s="313">
        <f>SUM(C3:S3)</f>
        <v>88</v>
      </c>
      <c r="V3" s="26">
        <v>1</v>
      </c>
      <c r="W3" s="28">
        <v>75</v>
      </c>
      <c r="X3" s="15">
        <f t="shared" ref="X3:X24" si="0">U3-W3</f>
        <v>13</v>
      </c>
      <c r="Y3" s="29">
        <f>((U3-W3)/W3)*100</f>
        <v>17.333333333333336</v>
      </c>
    </row>
    <row r="4" spans="1:25" ht="15.6" customHeight="1" x14ac:dyDescent="0.2">
      <c r="A4" s="22">
        <v>3</v>
      </c>
      <c r="B4" s="551" t="s">
        <v>87</v>
      </c>
      <c r="C4" s="90">
        <v>0</v>
      </c>
      <c r="D4" s="5">
        <v>0</v>
      </c>
      <c r="E4" s="5">
        <v>0</v>
      </c>
      <c r="F4" s="5">
        <v>0</v>
      </c>
      <c r="G4" s="5">
        <v>83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</v>
      </c>
      <c r="Q4" s="5">
        <v>0</v>
      </c>
      <c r="R4" s="68">
        <v>0</v>
      </c>
      <c r="S4" s="319">
        <v>0</v>
      </c>
      <c r="T4" s="75">
        <f t="shared" ref="T4:T8" si="1">SUM(C4:Q4)</f>
        <v>84</v>
      </c>
      <c r="U4" s="313">
        <f t="shared" ref="U4:U8" si="2">SUM(C4:S4)</f>
        <v>84</v>
      </c>
      <c r="V4" s="26">
        <v>1</v>
      </c>
      <c r="W4" s="28">
        <v>66</v>
      </c>
      <c r="X4" s="15">
        <f t="shared" si="0"/>
        <v>18</v>
      </c>
      <c r="Y4" s="29">
        <f>((U4-W4)/W4)*100</f>
        <v>27.27272727272727</v>
      </c>
    </row>
    <row r="5" spans="1:25" ht="15.6" customHeight="1" x14ac:dyDescent="0.2">
      <c r="A5" s="22">
        <v>4</v>
      </c>
      <c r="B5" s="551" t="s">
        <v>29</v>
      </c>
      <c r="C5" s="90">
        <v>11</v>
      </c>
      <c r="D5" s="5">
        <v>3</v>
      </c>
      <c r="E5" s="5">
        <v>3</v>
      </c>
      <c r="F5" s="5">
        <v>3</v>
      </c>
      <c r="G5" s="5">
        <v>85</v>
      </c>
      <c r="H5" s="5">
        <v>7</v>
      </c>
      <c r="I5" s="5">
        <v>109</v>
      </c>
      <c r="J5" s="5">
        <v>1</v>
      </c>
      <c r="K5" s="5">
        <v>7</v>
      </c>
      <c r="L5" s="5">
        <v>6</v>
      </c>
      <c r="M5" s="5">
        <v>2</v>
      </c>
      <c r="N5" s="5">
        <v>2</v>
      </c>
      <c r="O5" s="5">
        <v>0</v>
      </c>
      <c r="P5" s="5">
        <v>1</v>
      </c>
      <c r="Q5" s="5">
        <v>2</v>
      </c>
      <c r="R5" s="68">
        <v>4</v>
      </c>
      <c r="S5" s="319">
        <v>1</v>
      </c>
      <c r="T5" s="75">
        <f t="shared" si="1"/>
        <v>242</v>
      </c>
      <c r="U5" s="313">
        <f t="shared" si="2"/>
        <v>247</v>
      </c>
      <c r="V5" s="26">
        <v>1</v>
      </c>
      <c r="W5" s="28">
        <v>148</v>
      </c>
      <c r="X5" s="15">
        <f t="shared" si="0"/>
        <v>99</v>
      </c>
      <c r="Y5" s="29">
        <f>((U5-W5)/W5)*100</f>
        <v>66.891891891891902</v>
      </c>
    </row>
    <row r="6" spans="1:25" ht="15.6" customHeight="1" x14ac:dyDescent="0.2">
      <c r="A6" s="22">
        <v>5</v>
      </c>
      <c r="B6" s="551" t="s">
        <v>46</v>
      </c>
      <c r="C6" s="90">
        <v>53</v>
      </c>
      <c r="D6" s="5">
        <v>0</v>
      </c>
      <c r="E6" s="5">
        <v>0</v>
      </c>
      <c r="F6" s="5">
        <v>0</v>
      </c>
      <c r="G6" s="5">
        <v>4</v>
      </c>
      <c r="H6" s="5">
        <v>2</v>
      </c>
      <c r="I6" s="5">
        <v>0</v>
      </c>
      <c r="J6" s="5">
        <v>0</v>
      </c>
      <c r="K6" s="5">
        <v>0</v>
      </c>
      <c r="L6" s="5">
        <v>0</v>
      </c>
      <c r="M6" s="5">
        <v>3</v>
      </c>
      <c r="N6" s="5">
        <v>0</v>
      </c>
      <c r="O6" s="5">
        <v>3</v>
      </c>
      <c r="P6" s="5">
        <v>86</v>
      </c>
      <c r="Q6" s="5">
        <v>1</v>
      </c>
      <c r="R6" s="68">
        <v>1</v>
      </c>
      <c r="S6" s="319">
        <v>2</v>
      </c>
      <c r="T6" s="75">
        <f t="shared" si="1"/>
        <v>152</v>
      </c>
      <c r="U6" s="313">
        <f t="shared" si="2"/>
        <v>155</v>
      </c>
      <c r="V6" s="26">
        <v>1</v>
      </c>
      <c r="W6" s="28">
        <v>187</v>
      </c>
      <c r="X6" s="15">
        <f t="shared" si="0"/>
        <v>-32</v>
      </c>
      <c r="Y6" s="29">
        <f t="shared" ref="Y6" si="3">((U6-W6)/W6)*100</f>
        <v>-17.112299465240639</v>
      </c>
    </row>
    <row r="7" spans="1:25" ht="15.6" customHeight="1" x14ac:dyDescent="0.2">
      <c r="A7" s="22">
        <v>6</v>
      </c>
      <c r="B7" s="551" t="s">
        <v>88</v>
      </c>
      <c r="C7" s="90">
        <v>3</v>
      </c>
      <c r="D7" s="5">
        <v>1</v>
      </c>
      <c r="E7" s="5">
        <v>2</v>
      </c>
      <c r="F7" s="5">
        <v>0</v>
      </c>
      <c r="G7" s="5">
        <v>2</v>
      </c>
      <c r="H7" s="5">
        <v>0</v>
      </c>
      <c r="I7" s="5">
        <v>106</v>
      </c>
      <c r="J7" s="5">
        <v>0</v>
      </c>
      <c r="K7" s="5">
        <v>0</v>
      </c>
      <c r="L7" s="5">
        <v>1</v>
      </c>
      <c r="M7" s="5">
        <v>1</v>
      </c>
      <c r="N7" s="5">
        <v>0</v>
      </c>
      <c r="O7" s="5">
        <v>0</v>
      </c>
      <c r="P7" s="5">
        <v>0</v>
      </c>
      <c r="Q7" s="5">
        <v>0</v>
      </c>
      <c r="R7" s="68">
        <v>0</v>
      </c>
      <c r="S7" s="319">
        <v>1</v>
      </c>
      <c r="T7" s="75">
        <f t="shared" si="1"/>
        <v>116</v>
      </c>
      <c r="U7" s="313">
        <f t="shared" si="2"/>
        <v>117</v>
      </c>
      <c r="V7" s="26">
        <v>1</v>
      </c>
      <c r="W7" s="28">
        <v>91</v>
      </c>
      <c r="X7" s="15">
        <f t="shared" si="0"/>
        <v>26</v>
      </c>
      <c r="Y7" s="29">
        <f>((U7-W7)/W7)*100</f>
        <v>28.571428571428569</v>
      </c>
    </row>
    <row r="8" spans="1:25" ht="15.6" customHeight="1" x14ac:dyDescent="0.2">
      <c r="A8" s="22">
        <v>7</v>
      </c>
      <c r="B8" s="551" t="s">
        <v>122</v>
      </c>
      <c r="C8" s="90">
        <v>6</v>
      </c>
      <c r="D8" s="5">
        <v>2</v>
      </c>
      <c r="E8" s="5">
        <v>0</v>
      </c>
      <c r="F8" s="5">
        <v>0</v>
      </c>
      <c r="G8" s="5">
        <v>88</v>
      </c>
      <c r="H8" s="5">
        <v>3</v>
      </c>
      <c r="I8" s="5">
        <v>6</v>
      </c>
      <c r="J8" s="5">
        <v>0</v>
      </c>
      <c r="K8" s="5">
        <v>1</v>
      </c>
      <c r="L8" s="5">
        <v>0</v>
      </c>
      <c r="M8" s="5">
        <v>7</v>
      </c>
      <c r="N8" s="5">
        <v>2</v>
      </c>
      <c r="O8" s="5">
        <v>0</v>
      </c>
      <c r="P8" s="5">
        <v>3</v>
      </c>
      <c r="Q8" s="5">
        <v>1</v>
      </c>
      <c r="R8" s="68">
        <v>0</v>
      </c>
      <c r="S8" s="319">
        <v>0</v>
      </c>
      <c r="T8" s="75">
        <f t="shared" si="1"/>
        <v>119</v>
      </c>
      <c r="U8" s="313">
        <f t="shared" si="2"/>
        <v>119</v>
      </c>
      <c r="V8" s="26">
        <v>1</v>
      </c>
      <c r="W8" s="28">
        <v>165</v>
      </c>
      <c r="X8" s="15">
        <f t="shared" si="0"/>
        <v>-46</v>
      </c>
      <c r="Y8" s="29">
        <f>((U8-W8)/W8)*100</f>
        <v>-27.878787878787882</v>
      </c>
    </row>
    <row r="9" spans="1:25" ht="15.6" customHeight="1" thickBot="1" x14ac:dyDescent="0.25">
      <c r="A9" s="22">
        <v>8</v>
      </c>
      <c r="B9" s="551" t="s">
        <v>105</v>
      </c>
      <c r="C9" s="90">
        <v>29</v>
      </c>
      <c r="D9" s="5">
        <v>2</v>
      </c>
      <c r="E9" s="5">
        <v>1</v>
      </c>
      <c r="F9" s="5">
        <v>0</v>
      </c>
      <c r="G9" s="5">
        <v>3</v>
      </c>
      <c r="H9" s="5">
        <v>1</v>
      </c>
      <c r="I9" s="5">
        <v>1</v>
      </c>
      <c r="J9" s="5">
        <v>0</v>
      </c>
      <c r="K9" s="5">
        <v>1</v>
      </c>
      <c r="L9" s="5">
        <v>0</v>
      </c>
      <c r="M9" s="5">
        <v>3</v>
      </c>
      <c r="N9" s="5">
        <v>1</v>
      </c>
      <c r="O9" s="5">
        <v>2</v>
      </c>
      <c r="P9" s="5">
        <v>184</v>
      </c>
      <c r="Q9" s="5">
        <v>2</v>
      </c>
      <c r="R9" s="316">
        <v>0</v>
      </c>
      <c r="S9" s="320">
        <v>0</v>
      </c>
      <c r="T9" s="75">
        <f>SUM(C9:Q9)</f>
        <v>230</v>
      </c>
      <c r="U9" s="313">
        <f>SUM(C9:S9)</f>
        <v>230</v>
      </c>
      <c r="V9" s="26">
        <v>1</v>
      </c>
      <c r="W9" s="28">
        <v>158</v>
      </c>
      <c r="X9" s="15">
        <f t="shared" si="0"/>
        <v>72</v>
      </c>
      <c r="Y9" s="29">
        <f>((U9-W9)/W9)*100</f>
        <v>45.569620253164558</v>
      </c>
    </row>
    <row r="10" spans="1:25" ht="15.6" customHeight="1" x14ac:dyDescent="0.2">
      <c r="A10" s="22"/>
      <c r="B10" s="551" t="s">
        <v>23</v>
      </c>
      <c r="C10" s="285">
        <f>SUM(C2:C9)</f>
        <v>129</v>
      </c>
      <c r="D10" s="11">
        <f>SUM(D2:D9)</f>
        <v>12</v>
      </c>
      <c r="E10" s="312">
        <f>SUM(E2:E9)</f>
        <v>19</v>
      </c>
      <c r="F10" s="312">
        <f t="shared" ref="F10:P10" si="4">SUM(F2:F9)</f>
        <v>8</v>
      </c>
      <c r="G10" s="312">
        <f t="shared" si="4"/>
        <v>767</v>
      </c>
      <c r="H10" s="312">
        <f t="shared" si="4"/>
        <v>19</v>
      </c>
      <c r="I10" s="312">
        <f t="shared" si="4"/>
        <v>224</v>
      </c>
      <c r="J10" s="312">
        <f t="shared" si="4"/>
        <v>2</v>
      </c>
      <c r="K10" s="312">
        <f t="shared" si="4"/>
        <v>15</v>
      </c>
      <c r="L10" s="312">
        <f t="shared" si="4"/>
        <v>13</v>
      </c>
      <c r="M10" s="312">
        <f t="shared" si="4"/>
        <v>99</v>
      </c>
      <c r="N10" s="312">
        <f t="shared" si="4"/>
        <v>7</v>
      </c>
      <c r="O10" s="312">
        <f t="shared" si="4"/>
        <v>9</v>
      </c>
      <c r="P10" s="312">
        <f t="shared" si="4"/>
        <v>442</v>
      </c>
      <c r="Q10" s="312">
        <f t="shared" ref="Q10" si="5">SUM(Q2:Q9)</f>
        <v>11</v>
      </c>
      <c r="R10" s="312">
        <f t="shared" ref="R10" si="6">SUM(R2:R9)</f>
        <v>8</v>
      </c>
      <c r="S10" s="315">
        <f t="shared" ref="S10:T10" si="7">SUM(S2:S9)</f>
        <v>13</v>
      </c>
      <c r="T10" s="30">
        <f t="shared" si="7"/>
        <v>1776</v>
      </c>
      <c r="U10" s="31">
        <f>SUM(U2:U9)</f>
        <v>1797</v>
      </c>
      <c r="V10" s="26"/>
      <c r="W10" s="28">
        <v>1404</v>
      </c>
      <c r="X10" s="15">
        <f>U10-W10</f>
        <v>393</v>
      </c>
      <c r="Y10" s="29">
        <f>((U10-W10)/W10)*100</f>
        <v>27.991452991452991</v>
      </c>
    </row>
    <row r="11" spans="1:25" ht="15.6" customHeight="1" thickBot="1" x14ac:dyDescent="0.25">
      <c r="A11" s="32"/>
      <c r="B11" s="552" t="s">
        <v>27</v>
      </c>
      <c r="C11" s="321">
        <f t="shared" ref="C11:L11" si="8">C10/$U10*100</f>
        <v>7.1786310517529222</v>
      </c>
      <c r="D11" s="14">
        <f t="shared" si="8"/>
        <v>0.667779632721202</v>
      </c>
      <c r="E11" s="33">
        <f t="shared" si="8"/>
        <v>1.0573177518085699</v>
      </c>
      <c r="F11" s="33">
        <f t="shared" si="8"/>
        <v>0.4451864218141347</v>
      </c>
      <c r="G11" s="33">
        <f t="shared" si="8"/>
        <v>42.682248191430162</v>
      </c>
      <c r="H11" s="33">
        <f t="shared" si="8"/>
        <v>1.0573177518085699</v>
      </c>
      <c r="I11" s="33">
        <f t="shared" si="8"/>
        <v>12.465219810795771</v>
      </c>
      <c r="J11" s="33">
        <f t="shared" si="8"/>
        <v>0.11129660545353368</v>
      </c>
      <c r="K11" s="33">
        <f t="shared" si="8"/>
        <v>0.8347245409015025</v>
      </c>
      <c r="L11" s="33">
        <f t="shared" si="8"/>
        <v>0.7234279354479688</v>
      </c>
      <c r="M11" s="33">
        <f t="shared" ref="M11:O11" si="9">M10/$U10*100</f>
        <v>5.5091819699499167</v>
      </c>
      <c r="N11" s="33">
        <f t="shared" si="9"/>
        <v>0.38953811908736785</v>
      </c>
      <c r="O11" s="33">
        <f t="shared" si="9"/>
        <v>0.5008347245409015</v>
      </c>
      <c r="P11" s="33">
        <f>P10/$U10*100</f>
        <v>24.596549805230943</v>
      </c>
      <c r="Q11" s="33">
        <f t="shared" ref="Q11" si="10">Q10/$U10*100</f>
        <v>0.6121313299944352</v>
      </c>
      <c r="R11" s="33">
        <f t="shared" ref="R11" si="11">R10/$U10*100</f>
        <v>0.4451864218141347</v>
      </c>
      <c r="S11" s="14">
        <f>S10/$U10*100</f>
        <v>0.7234279354479688</v>
      </c>
      <c r="T11" s="33">
        <f>T10/$U10*100</f>
        <v>98.831385642737899</v>
      </c>
      <c r="U11" s="34">
        <f>U10/$U10*100</f>
        <v>100</v>
      </c>
      <c r="V11" s="35"/>
      <c r="W11" s="36"/>
      <c r="X11" s="37"/>
      <c r="Y11" s="38"/>
    </row>
    <row r="12" spans="1:25" ht="15.6" customHeight="1" thickBot="1" x14ac:dyDescent="0.25">
      <c r="A12" s="339" t="s">
        <v>11</v>
      </c>
      <c r="B12" s="549" t="s">
        <v>1</v>
      </c>
      <c r="C12" s="323" t="s">
        <v>12</v>
      </c>
      <c r="D12" s="324" t="s">
        <v>13</v>
      </c>
      <c r="E12" s="324" t="s">
        <v>14</v>
      </c>
      <c r="F12" s="324" t="s">
        <v>15</v>
      </c>
      <c r="G12" s="324" t="s">
        <v>16</v>
      </c>
      <c r="H12" s="324" t="s">
        <v>17</v>
      </c>
      <c r="I12" s="324" t="s">
        <v>24</v>
      </c>
      <c r="J12" s="324" t="s">
        <v>82</v>
      </c>
      <c r="K12" s="324" t="s">
        <v>83</v>
      </c>
      <c r="L12" s="324" t="s">
        <v>97</v>
      </c>
      <c r="M12" s="324" t="s">
        <v>98</v>
      </c>
      <c r="N12" s="324" t="s">
        <v>99</v>
      </c>
      <c r="O12" s="324" t="s">
        <v>136</v>
      </c>
      <c r="P12" s="324" t="s">
        <v>137</v>
      </c>
      <c r="Q12" s="325" t="s">
        <v>138</v>
      </c>
      <c r="R12" s="295" t="s">
        <v>18</v>
      </c>
      <c r="S12" s="299" t="s">
        <v>19</v>
      </c>
      <c r="T12" s="441" t="s">
        <v>20</v>
      </c>
      <c r="U12" s="25" t="s">
        <v>21</v>
      </c>
      <c r="V12" s="24" t="s">
        <v>81</v>
      </c>
      <c r="W12" s="221" t="s">
        <v>139</v>
      </c>
      <c r="X12" s="16" t="s">
        <v>89</v>
      </c>
      <c r="Y12" s="17" t="s">
        <v>90</v>
      </c>
    </row>
    <row r="13" spans="1:25" ht="15.6" customHeight="1" x14ac:dyDescent="0.2">
      <c r="A13" s="343">
        <v>9</v>
      </c>
      <c r="B13" s="553" t="s">
        <v>91</v>
      </c>
      <c r="C13" s="322">
        <v>5</v>
      </c>
      <c r="D13" s="19">
        <v>3</v>
      </c>
      <c r="E13" s="287">
        <v>7</v>
      </c>
      <c r="F13" s="287">
        <v>0</v>
      </c>
      <c r="G13" s="287">
        <v>3</v>
      </c>
      <c r="H13" s="287">
        <v>2</v>
      </c>
      <c r="I13" s="287">
        <v>2</v>
      </c>
      <c r="J13" s="287">
        <v>0</v>
      </c>
      <c r="K13" s="287">
        <v>1</v>
      </c>
      <c r="L13" s="287">
        <v>1</v>
      </c>
      <c r="M13" s="287">
        <v>4</v>
      </c>
      <c r="N13" s="287">
        <v>1</v>
      </c>
      <c r="O13" s="287">
        <v>4</v>
      </c>
      <c r="P13" s="287">
        <v>125</v>
      </c>
      <c r="Q13" s="287">
        <v>2</v>
      </c>
      <c r="R13" s="330">
        <v>0</v>
      </c>
      <c r="S13" s="442">
        <v>0</v>
      </c>
      <c r="T13" s="447">
        <f>SUM(C13:Q13)</f>
        <v>160</v>
      </c>
      <c r="U13" s="438">
        <f>SUM(C13:S13)</f>
        <v>160</v>
      </c>
      <c r="V13" s="51">
        <v>1</v>
      </c>
      <c r="W13" s="54">
        <v>263</v>
      </c>
      <c r="X13" s="27">
        <f>U13-W13</f>
        <v>-103</v>
      </c>
      <c r="Y13" s="52">
        <f>((U13-W13)/W13)*100</f>
        <v>-39.163498098859314</v>
      </c>
    </row>
    <row r="14" spans="1:25" ht="15.6" customHeight="1" x14ac:dyDescent="0.2">
      <c r="A14" s="71">
        <v>10</v>
      </c>
      <c r="B14" s="554" t="s">
        <v>124</v>
      </c>
      <c r="C14" s="41">
        <v>5</v>
      </c>
      <c r="D14" s="13">
        <v>15</v>
      </c>
      <c r="E14" s="152">
        <v>2</v>
      </c>
      <c r="F14" s="152">
        <v>1</v>
      </c>
      <c r="G14" s="152">
        <v>4</v>
      </c>
      <c r="H14" s="152">
        <v>1</v>
      </c>
      <c r="I14" s="152">
        <v>0</v>
      </c>
      <c r="J14" s="152">
        <v>0</v>
      </c>
      <c r="K14" s="152">
        <v>0</v>
      </c>
      <c r="L14" s="152">
        <v>1</v>
      </c>
      <c r="M14" s="152">
        <v>3</v>
      </c>
      <c r="N14" s="152">
        <v>0</v>
      </c>
      <c r="O14" s="152">
        <v>8</v>
      </c>
      <c r="P14" s="152">
        <v>337</v>
      </c>
      <c r="Q14" s="152">
        <v>4</v>
      </c>
      <c r="R14" s="331">
        <v>1</v>
      </c>
      <c r="S14" s="443">
        <v>1</v>
      </c>
      <c r="T14" s="102">
        <f t="shared" ref="T14:T23" si="12">SUM(C14:Q14)</f>
        <v>381</v>
      </c>
      <c r="U14" s="439">
        <f>SUM(C14:S14)</f>
        <v>383</v>
      </c>
      <c r="V14" s="26">
        <v>1</v>
      </c>
      <c r="W14" s="55">
        <v>135</v>
      </c>
      <c r="X14" s="15">
        <f t="shared" si="0"/>
        <v>248</v>
      </c>
      <c r="Y14" s="29">
        <f>((U14-W14)/W14)*100</f>
        <v>183.7037037037037</v>
      </c>
    </row>
    <row r="15" spans="1:25" ht="15.6" customHeight="1" x14ac:dyDescent="0.2">
      <c r="A15" s="71">
        <v>11</v>
      </c>
      <c r="B15" s="554" t="s">
        <v>123</v>
      </c>
      <c r="C15" s="41">
        <v>0</v>
      </c>
      <c r="D15" s="13">
        <v>0</v>
      </c>
      <c r="E15" s="152">
        <v>1</v>
      </c>
      <c r="F15" s="152">
        <v>0</v>
      </c>
      <c r="G15" s="152">
        <v>5</v>
      </c>
      <c r="H15" s="152">
        <v>2</v>
      </c>
      <c r="I15" s="152">
        <v>1</v>
      </c>
      <c r="J15" s="152">
        <v>0</v>
      </c>
      <c r="K15" s="152">
        <v>0</v>
      </c>
      <c r="L15" s="152">
        <v>87</v>
      </c>
      <c r="M15" s="152">
        <v>6</v>
      </c>
      <c r="N15" s="152">
        <v>0</v>
      </c>
      <c r="O15" s="152">
        <v>4</v>
      </c>
      <c r="P15" s="152">
        <v>0</v>
      </c>
      <c r="Q15" s="152">
        <v>0</v>
      </c>
      <c r="R15" s="331">
        <v>0</v>
      </c>
      <c r="S15" s="444">
        <v>1</v>
      </c>
      <c r="T15" s="102">
        <f t="shared" si="12"/>
        <v>106</v>
      </c>
      <c r="U15" s="439">
        <f>SUM(C15:S15)</f>
        <v>107</v>
      </c>
      <c r="V15" s="26">
        <v>1</v>
      </c>
      <c r="W15" s="55">
        <v>143</v>
      </c>
      <c r="X15" s="15">
        <f>U15-W15</f>
        <v>-36</v>
      </c>
      <c r="Y15" s="29">
        <f>((U15-W15)/W15)*100</f>
        <v>-25.174825174825177</v>
      </c>
    </row>
    <row r="16" spans="1:25" ht="15.6" customHeight="1" x14ac:dyDescent="0.2">
      <c r="A16" s="71">
        <v>12</v>
      </c>
      <c r="B16" s="554" t="s">
        <v>106</v>
      </c>
      <c r="C16" s="41">
        <v>20</v>
      </c>
      <c r="D16" s="13">
        <v>1</v>
      </c>
      <c r="E16" s="152">
        <v>4</v>
      </c>
      <c r="F16" s="152">
        <v>9</v>
      </c>
      <c r="G16" s="152">
        <v>14</v>
      </c>
      <c r="H16" s="152">
        <v>9</v>
      </c>
      <c r="I16" s="152">
        <v>0</v>
      </c>
      <c r="J16" s="152">
        <v>0</v>
      </c>
      <c r="K16" s="152">
        <v>1</v>
      </c>
      <c r="L16" s="152">
        <v>6</v>
      </c>
      <c r="M16" s="152">
        <v>8</v>
      </c>
      <c r="N16" s="152">
        <v>2</v>
      </c>
      <c r="O16" s="152">
        <v>5</v>
      </c>
      <c r="P16" s="152">
        <v>267</v>
      </c>
      <c r="Q16" s="152">
        <v>4</v>
      </c>
      <c r="R16" s="331">
        <v>5</v>
      </c>
      <c r="S16" s="443">
        <v>4</v>
      </c>
      <c r="T16" s="102">
        <f t="shared" si="12"/>
        <v>350</v>
      </c>
      <c r="U16" s="439">
        <f t="shared" ref="U16:U23" si="13">SUM(C16:S16)</f>
        <v>359</v>
      </c>
      <c r="V16" s="26">
        <v>1</v>
      </c>
      <c r="W16" s="55">
        <v>361</v>
      </c>
      <c r="X16" s="15">
        <f t="shared" si="0"/>
        <v>-2</v>
      </c>
      <c r="Y16" s="29">
        <f t="shared" ref="Y16:Y24" si="14">((U16-W16)/W16)*100</f>
        <v>-0.554016620498615</v>
      </c>
    </row>
    <row r="17" spans="1:25" ht="15.6" customHeight="1" x14ac:dyDescent="0.2">
      <c r="A17" s="71">
        <v>13</v>
      </c>
      <c r="B17" s="554" t="s">
        <v>47</v>
      </c>
      <c r="C17" s="41">
        <v>9</v>
      </c>
      <c r="D17" s="13">
        <v>0</v>
      </c>
      <c r="E17" s="152">
        <v>10</v>
      </c>
      <c r="F17" s="152">
        <v>2</v>
      </c>
      <c r="G17" s="152">
        <v>8</v>
      </c>
      <c r="H17" s="152">
        <v>15</v>
      </c>
      <c r="I17" s="152">
        <v>2</v>
      </c>
      <c r="J17" s="152">
        <v>1</v>
      </c>
      <c r="K17" s="152">
        <v>1</v>
      </c>
      <c r="L17" s="152">
        <v>4</v>
      </c>
      <c r="M17" s="152">
        <v>7</v>
      </c>
      <c r="N17" s="152">
        <v>7</v>
      </c>
      <c r="O17" s="152">
        <v>8</v>
      </c>
      <c r="P17" s="152">
        <v>250</v>
      </c>
      <c r="Q17" s="152">
        <v>2</v>
      </c>
      <c r="R17" s="331">
        <v>15</v>
      </c>
      <c r="S17" s="443">
        <v>12</v>
      </c>
      <c r="T17" s="102">
        <f t="shared" si="12"/>
        <v>326</v>
      </c>
      <c r="U17" s="439">
        <f>SUM(C17:S17)</f>
        <v>353</v>
      </c>
      <c r="V17" s="26">
        <v>1</v>
      </c>
      <c r="W17" s="55">
        <v>319</v>
      </c>
      <c r="X17" s="15">
        <f t="shared" si="0"/>
        <v>34</v>
      </c>
      <c r="Y17" s="29">
        <f t="shared" si="14"/>
        <v>10.658307210031348</v>
      </c>
    </row>
    <row r="18" spans="1:25" ht="15.6" customHeight="1" x14ac:dyDescent="0.2">
      <c r="A18" s="71">
        <v>14</v>
      </c>
      <c r="B18" s="554" t="s">
        <v>92</v>
      </c>
      <c r="C18" s="41">
        <v>4</v>
      </c>
      <c r="D18" s="13">
        <v>1</v>
      </c>
      <c r="E18" s="152">
        <v>0</v>
      </c>
      <c r="F18" s="152">
        <v>0</v>
      </c>
      <c r="G18" s="152">
        <v>1</v>
      </c>
      <c r="H18" s="152">
        <v>1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52">
        <v>1</v>
      </c>
      <c r="O18" s="152">
        <v>1</v>
      </c>
      <c r="P18" s="152">
        <v>143</v>
      </c>
      <c r="Q18" s="152">
        <v>0</v>
      </c>
      <c r="R18" s="331">
        <v>0</v>
      </c>
      <c r="S18" s="443">
        <v>1</v>
      </c>
      <c r="T18" s="102">
        <f t="shared" si="12"/>
        <v>152</v>
      </c>
      <c r="U18" s="439">
        <f t="shared" si="13"/>
        <v>153</v>
      </c>
      <c r="V18" s="26">
        <v>1</v>
      </c>
      <c r="W18" s="55">
        <v>162</v>
      </c>
      <c r="X18" s="15">
        <f t="shared" si="0"/>
        <v>-9</v>
      </c>
      <c r="Y18" s="29">
        <f t="shared" si="14"/>
        <v>-5.5555555555555554</v>
      </c>
    </row>
    <row r="19" spans="1:25" ht="15.6" customHeight="1" x14ac:dyDescent="0.2">
      <c r="A19" s="71">
        <v>15</v>
      </c>
      <c r="B19" s="554" t="s">
        <v>125</v>
      </c>
      <c r="C19" s="41">
        <v>0</v>
      </c>
      <c r="D19" s="13">
        <v>0</v>
      </c>
      <c r="E19" s="152">
        <v>1</v>
      </c>
      <c r="F19" s="152">
        <v>0</v>
      </c>
      <c r="G19" s="152">
        <v>1</v>
      </c>
      <c r="H19" s="152">
        <v>1</v>
      </c>
      <c r="I19" s="152">
        <v>0</v>
      </c>
      <c r="J19" s="152">
        <v>0</v>
      </c>
      <c r="K19" s="152">
        <v>0</v>
      </c>
      <c r="L19" s="152">
        <v>0</v>
      </c>
      <c r="M19" s="152">
        <v>1</v>
      </c>
      <c r="N19" s="152">
        <v>0</v>
      </c>
      <c r="O19" s="152">
        <v>3</v>
      </c>
      <c r="P19" s="152">
        <v>218</v>
      </c>
      <c r="Q19" s="152">
        <v>0</v>
      </c>
      <c r="R19" s="331">
        <v>0</v>
      </c>
      <c r="S19" s="443">
        <v>0</v>
      </c>
      <c r="T19" s="102">
        <f t="shared" si="12"/>
        <v>225</v>
      </c>
      <c r="U19" s="439">
        <f t="shared" si="13"/>
        <v>225</v>
      </c>
      <c r="V19" s="26">
        <v>1</v>
      </c>
      <c r="W19" s="55">
        <v>152</v>
      </c>
      <c r="X19" s="15">
        <f t="shared" si="0"/>
        <v>73</v>
      </c>
      <c r="Y19" s="29">
        <f t="shared" si="14"/>
        <v>48.026315789473685</v>
      </c>
    </row>
    <row r="20" spans="1:25" ht="15.6" customHeight="1" x14ac:dyDescent="0.2">
      <c r="A20" s="71">
        <v>16</v>
      </c>
      <c r="B20" s="554" t="s">
        <v>107</v>
      </c>
      <c r="C20" s="41">
        <v>8</v>
      </c>
      <c r="D20" s="13">
        <v>3</v>
      </c>
      <c r="E20" s="152">
        <v>2</v>
      </c>
      <c r="F20" s="152">
        <v>0</v>
      </c>
      <c r="G20" s="152">
        <v>1</v>
      </c>
      <c r="H20" s="152">
        <v>15</v>
      </c>
      <c r="I20" s="152">
        <v>5</v>
      </c>
      <c r="J20" s="152">
        <v>0</v>
      </c>
      <c r="K20" s="152">
        <v>3</v>
      </c>
      <c r="L20" s="152">
        <v>0</v>
      </c>
      <c r="M20" s="152">
        <v>4</v>
      </c>
      <c r="N20" s="152">
        <v>1</v>
      </c>
      <c r="O20" s="152">
        <v>5</v>
      </c>
      <c r="P20" s="152">
        <v>453</v>
      </c>
      <c r="Q20" s="152">
        <v>8</v>
      </c>
      <c r="R20" s="331">
        <v>0</v>
      </c>
      <c r="S20" s="443">
        <v>6</v>
      </c>
      <c r="T20" s="102">
        <f t="shared" si="12"/>
        <v>508</v>
      </c>
      <c r="U20" s="439">
        <f t="shared" si="13"/>
        <v>514</v>
      </c>
      <c r="V20" s="26">
        <v>1</v>
      </c>
      <c r="W20" s="55">
        <v>182</v>
      </c>
      <c r="X20" s="15">
        <f t="shared" si="0"/>
        <v>332</v>
      </c>
      <c r="Y20" s="29">
        <f t="shared" si="14"/>
        <v>182.41758241758242</v>
      </c>
    </row>
    <row r="21" spans="1:25" ht="15.6" customHeight="1" x14ac:dyDescent="0.2">
      <c r="A21" s="71">
        <v>17</v>
      </c>
      <c r="B21" s="554" t="s">
        <v>127</v>
      </c>
      <c r="C21" s="41">
        <v>0</v>
      </c>
      <c r="D21" s="13">
        <v>1</v>
      </c>
      <c r="E21" s="152">
        <v>4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104</v>
      </c>
      <c r="Q21" s="152">
        <v>1</v>
      </c>
      <c r="R21" s="394">
        <v>0</v>
      </c>
      <c r="S21" s="445">
        <v>1</v>
      </c>
      <c r="T21" s="102">
        <f t="shared" si="12"/>
        <v>110</v>
      </c>
      <c r="U21" s="439">
        <f t="shared" si="13"/>
        <v>111</v>
      </c>
      <c r="V21" s="26">
        <v>1</v>
      </c>
      <c r="W21" s="55"/>
      <c r="X21" s="15"/>
      <c r="Y21" s="29"/>
    </row>
    <row r="22" spans="1:25" ht="15.6" customHeight="1" x14ac:dyDescent="0.2">
      <c r="A22" s="71">
        <v>18</v>
      </c>
      <c r="B22" s="554" t="s">
        <v>128</v>
      </c>
      <c r="C22" s="41">
        <v>21</v>
      </c>
      <c r="D22" s="13">
        <v>12</v>
      </c>
      <c r="E22" s="152">
        <v>11</v>
      </c>
      <c r="F22" s="152">
        <v>0</v>
      </c>
      <c r="G22" s="152">
        <v>37</v>
      </c>
      <c r="H22" s="152">
        <v>15</v>
      </c>
      <c r="I22" s="152">
        <v>11</v>
      </c>
      <c r="J22" s="152">
        <v>2</v>
      </c>
      <c r="K22" s="152">
        <v>9</v>
      </c>
      <c r="L22" s="152">
        <v>5</v>
      </c>
      <c r="M22" s="152">
        <v>20</v>
      </c>
      <c r="N22" s="152">
        <v>2</v>
      </c>
      <c r="O22" s="152">
        <v>7</v>
      </c>
      <c r="P22" s="152">
        <v>158</v>
      </c>
      <c r="Q22" s="152">
        <v>5</v>
      </c>
      <c r="R22" s="394">
        <v>4</v>
      </c>
      <c r="S22" s="445">
        <v>14</v>
      </c>
      <c r="T22" s="102">
        <f t="shared" si="12"/>
        <v>315</v>
      </c>
      <c r="U22" s="439">
        <f t="shared" si="13"/>
        <v>333</v>
      </c>
      <c r="V22" s="26">
        <v>1</v>
      </c>
      <c r="W22" s="55"/>
      <c r="X22" s="15"/>
      <c r="Y22" s="29"/>
    </row>
    <row r="23" spans="1:25" ht="15.6" customHeight="1" thickBot="1" x14ac:dyDescent="0.25">
      <c r="A23" s="71">
        <v>19</v>
      </c>
      <c r="B23" s="554" t="s">
        <v>126</v>
      </c>
      <c r="C23" s="41">
        <v>19</v>
      </c>
      <c r="D23" s="13">
        <v>0</v>
      </c>
      <c r="E23" s="152">
        <v>1</v>
      </c>
      <c r="F23" s="152">
        <v>0</v>
      </c>
      <c r="G23" s="152">
        <v>1</v>
      </c>
      <c r="H23" s="152">
        <v>2</v>
      </c>
      <c r="I23" s="152">
        <v>3</v>
      </c>
      <c r="J23" s="152">
        <v>2</v>
      </c>
      <c r="K23" s="152">
        <v>0</v>
      </c>
      <c r="L23" s="152">
        <v>1</v>
      </c>
      <c r="M23" s="152">
        <v>2</v>
      </c>
      <c r="N23" s="152">
        <v>0</v>
      </c>
      <c r="O23" s="152">
        <v>3</v>
      </c>
      <c r="P23" s="152">
        <v>193</v>
      </c>
      <c r="Q23" s="152">
        <v>4</v>
      </c>
      <c r="R23" s="333">
        <v>3</v>
      </c>
      <c r="S23" s="446">
        <v>2</v>
      </c>
      <c r="T23" s="103">
        <f t="shared" si="12"/>
        <v>231</v>
      </c>
      <c r="U23" s="440">
        <f t="shared" si="13"/>
        <v>236</v>
      </c>
      <c r="V23" s="26">
        <v>1</v>
      </c>
      <c r="W23" s="55"/>
      <c r="X23" s="15">
        <f t="shared" si="0"/>
        <v>236</v>
      </c>
      <c r="Y23" s="29" t="e">
        <f t="shared" si="14"/>
        <v>#DIV/0!</v>
      </c>
    </row>
    <row r="24" spans="1:25" ht="15.6" customHeight="1" x14ac:dyDescent="0.2">
      <c r="A24" s="341"/>
      <c r="B24" s="555" t="s">
        <v>23</v>
      </c>
      <c r="C24" s="53">
        <f t="shared" ref="C24:L24" si="15">SUM(C13:C23)</f>
        <v>91</v>
      </c>
      <c r="D24" s="48">
        <f t="shared" si="15"/>
        <v>36</v>
      </c>
      <c r="E24" s="48">
        <f t="shared" si="15"/>
        <v>43</v>
      </c>
      <c r="F24" s="48">
        <f t="shared" si="15"/>
        <v>12</v>
      </c>
      <c r="G24" s="48">
        <f t="shared" si="15"/>
        <v>75</v>
      </c>
      <c r="H24" s="48">
        <f t="shared" si="15"/>
        <v>63</v>
      </c>
      <c r="I24" s="48">
        <f t="shared" si="15"/>
        <v>24</v>
      </c>
      <c r="J24" s="48">
        <f t="shared" si="15"/>
        <v>5</v>
      </c>
      <c r="K24" s="48">
        <f t="shared" si="15"/>
        <v>15</v>
      </c>
      <c r="L24" s="48">
        <f t="shared" si="15"/>
        <v>105</v>
      </c>
      <c r="M24" s="48">
        <f t="shared" ref="M24:O24" si="16">SUM(M13:M23)</f>
        <v>55</v>
      </c>
      <c r="N24" s="48">
        <f t="shared" si="16"/>
        <v>14</v>
      </c>
      <c r="O24" s="48">
        <f t="shared" si="16"/>
        <v>48</v>
      </c>
      <c r="P24" s="48">
        <f t="shared" ref="P24:T24" si="17">SUM(P13:P23)</f>
        <v>2248</v>
      </c>
      <c r="Q24" s="48">
        <f t="shared" si="17"/>
        <v>30</v>
      </c>
      <c r="R24" s="315">
        <f t="shared" si="17"/>
        <v>28</v>
      </c>
      <c r="S24" s="315">
        <f t="shared" si="17"/>
        <v>42</v>
      </c>
      <c r="T24" s="315">
        <f t="shared" si="17"/>
        <v>2864</v>
      </c>
      <c r="U24" s="31">
        <f>SUM(U13:U23)</f>
        <v>2934</v>
      </c>
      <c r="V24" s="35"/>
      <c r="W24" s="56">
        <v>1881</v>
      </c>
      <c r="X24" s="15">
        <f t="shared" si="0"/>
        <v>1053</v>
      </c>
      <c r="Y24" s="29">
        <f t="shared" si="14"/>
        <v>55.980861244019145</v>
      </c>
    </row>
    <row r="25" spans="1:25" ht="15.6" customHeight="1" thickBot="1" x14ac:dyDescent="0.25">
      <c r="A25" s="342"/>
      <c r="B25" s="555" t="s">
        <v>27</v>
      </c>
      <c r="C25" s="57">
        <f t="shared" ref="C25:L25" si="18">C24/$U24*100</f>
        <v>3.1015678254942056</v>
      </c>
      <c r="D25" s="14">
        <f t="shared" si="18"/>
        <v>1.2269938650306749</v>
      </c>
      <c r="E25" s="14">
        <f t="shared" si="18"/>
        <v>1.465576005453306</v>
      </c>
      <c r="F25" s="14">
        <f t="shared" si="18"/>
        <v>0.40899795501022501</v>
      </c>
      <c r="G25" s="14">
        <f t="shared" si="18"/>
        <v>2.556237218813906</v>
      </c>
      <c r="H25" s="14">
        <f t="shared" si="18"/>
        <v>2.147239263803681</v>
      </c>
      <c r="I25" s="14">
        <f t="shared" si="18"/>
        <v>0.81799591002045002</v>
      </c>
      <c r="J25" s="14">
        <f t="shared" si="18"/>
        <v>0.17041581458759372</v>
      </c>
      <c r="K25" s="14">
        <f t="shared" si="18"/>
        <v>0.5112474437627812</v>
      </c>
      <c r="L25" s="14">
        <f t="shared" si="18"/>
        <v>3.5787321063394684</v>
      </c>
      <c r="M25" s="14">
        <f t="shared" ref="M25:O25" si="19">M24/$U24*100</f>
        <v>1.8745739604635312</v>
      </c>
      <c r="N25" s="14">
        <f t="shared" si="19"/>
        <v>0.47716428084526247</v>
      </c>
      <c r="O25" s="14">
        <f t="shared" si="19"/>
        <v>1.6359918200409</v>
      </c>
      <c r="P25" s="14">
        <f t="shared" ref="P25:U25" si="20">P24/$U24*100</f>
        <v>76.618950238582144</v>
      </c>
      <c r="Q25" s="14">
        <f t="shared" si="20"/>
        <v>1.0224948875255624</v>
      </c>
      <c r="R25" s="33">
        <f t="shared" si="20"/>
        <v>0.95432856169052493</v>
      </c>
      <c r="S25" s="33">
        <f t="shared" si="20"/>
        <v>1.4314928425357873</v>
      </c>
      <c r="T25" s="33">
        <f t="shared" si="20"/>
        <v>97.614178595773694</v>
      </c>
      <c r="U25" s="34">
        <f t="shared" si="20"/>
        <v>100</v>
      </c>
      <c r="V25" s="35"/>
      <c r="W25" s="56"/>
      <c r="X25" s="37"/>
      <c r="Y25" s="38"/>
    </row>
    <row r="26" spans="1:25" ht="15.6" customHeight="1" thickBot="1" x14ac:dyDescent="0.25">
      <c r="A26" s="340" t="s">
        <v>11</v>
      </c>
      <c r="B26" s="556" t="s">
        <v>2</v>
      </c>
      <c r="C26" s="282" t="s">
        <v>12</v>
      </c>
      <c r="D26" s="283" t="s">
        <v>13</v>
      </c>
      <c r="E26" s="283" t="s">
        <v>14</v>
      </c>
      <c r="F26" s="283" t="s">
        <v>15</v>
      </c>
      <c r="G26" s="283" t="s">
        <v>16</v>
      </c>
      <c r="H26" s="283" t="s">
        <v>17</v>
      </c>
      <c r="I26" s="283" t="s">
        <v>24</v>
      </c>
      <c r="J26" s="283" t="s">
        <v>82</v>
      </c>
      <c r="K26" s="283" t="s">
        <v>83</v>
      </c>
      <c r="L26" s="283" t="s">
        <v>97</v>
      </c>
      <c r="M26" s="283" t="s">
        <v>98</v>
      </c>
      <c r="N26" s="283" t="s">
        <v>99</v>
      </c>
      <c r="O26" s="283" t="s">
        <v>136</v>
      </c>
      <c r="P26" s="283" t="s">
        <v>137</v>
      </c>
      <c r="Q26" s="283" t="s">
        <v>138</v>
      </c>
      <c r="R26" s="295" t="s">
        <v>18</v>
      </c>
      <c r="S26" s="296" t="s">
        <v>19</v>
      </c>
      <c r="T26" s="297" t="s">
        <v>20</v>
      </c>
      <c r="U26" s="297" t="s">
        <v>21</v>
      </c>
      <c r="V26" s="297" t="s">
        <v>81</v>
      </c>
      <c r="W26" s="221" t="s">
        <v>139</v>
      </c>
      <c r="X26" s="298" t="s">
        <v>89</v>
      </c>
      <c r="Y26" s="299" t="s">
        <v>90</v>
      </c>
    </row>
    <row r="27" spans="1:25" ht="15.6" customHeight="1" x14ac:dyDescent="0.2">
      <c r="A27" s="39">
        <v>20</v>
      </c>
      <c r="B27" s="557" t="s">
        <v>129</v>
      </c>
      <c r="C27" s="290">
        <v>2</v>
      </c>
      <c r="D27" s="19">
        <v>0</v>
      </c>
      <c r="E27" s="19">
        <v>1</v>
      </c>
      <c r="F27" s="19">
        <v>0</v>
      </c>
      <c r="G27" s="19">
        <v>2</v>
      </c>
      <c r="H27" s="19">
        <v>2</v>
      </c>
      <c r="I27" s="19">
        <v>3</v>
      </c>
      <c r="J27" s="19">
        <v>0</v>
      </c>
      <c r="K27" s="19">
        <v>0</v>
      </c>
      <c r="L27" s="19">
        <v>1</v>
      </c>
      <c r="M27" s="19">
        <v>2</v>
      </c>
      <c r="N27" s="19">
        <v>0</v>
      </c>
      <c r="O27" s="19">
        <v>0</v>
      </c>
      <c r="P27" s="19">
        <v>100</v>
      </c>
      <c r="Q27" s="19">
        <v>0</v>
      </c>
      <c r="R27" s="300">
        <v>0</v>
      </c>
      <c r="S27" s="42">
        <v>0</v>
      </c>
      <c r="T27" s="62">
        <f>SUM(C27:Q27)</f>
        <v>113</v>
      </c>
      <c r="U27" s="399">
        <f>SUM(C27:S27)</f>
        <v>113</v>
      </c>
      <c r="V27" s="44">
        <v>1</v>
      </c>
      <c r="W27" s="63">
        <v>133</v>
      </c>
      <c r="X27" s="45">
        <f>U27-W27</f>
        <v>-20</v>
      </c>
      <c r="Y27" s="301">
        <f>((U27-W27)/W27)*100</f>
        <v>-15.037593984962406</v>
      </c>
    </row>
    <row r="28" spans="1:25" ht="15.6" customHeight="1" x14ac:dyDescent="0.2">
      <c r="A28" s="40">
        <v>21</v>
      </c>
      <c r="B28" s="558" t="s">
        <v>48</v>
      </c>
      <c r="C28" s="292">
        <v>153</v>
      </c>
      <c r="D28" s="13">
        <v>3</v>
      </c>
      <c r="E28" s="13">
        <v>4</v>
      </c>
      <c r="F28" s="13">
        <v>0</v>
      </c>
      <c r="G28" s="13">
        <v>7</v>
      </c>
      <c r="H28" s="13">
        <v>5</v>
      </c>
      <c r="I28" s="13">
        <v>3</v>
      </c>
      <c r="J28" s="13">
        <v>1</v>
      </c>
      <c r="K28" s="13">
        <v>1</v>
      </c>
      <c r="L28" s="13">
        <v>1</v>
      </c>
      <c r="M28" s="13">
        <v>11</v>
      </c>
      <c r="N28" s="13">
        <v>0</v>
      </c>
      <c r="O28" s="13">
        <v>4</v>
      </c>
      <c r="P28" s="13">
        <v>2</v>
      </c>
      <c r="Q28" s="13">
        <v>3</v>
      </c>
      <c r="R28" s="302">
        <v>0</v>
      </c>
      <c r="S28" s="61">
        <v>0</v>
      </c>
      <c r="T28" s="62">
        <f>SUM(C28:Q28)</f>
        <v>198</v>
      </c>
      <c r="U28" s="400">
        <f>SUM(C28:S28)</f>
        <v>198</v>
      </c>
      <c r="V28" s="26">
        <v>1</v>
      </c>
      <c r="W28" s="55">
        <v>131</v>
      </c>
      <c r="X28" s="45">
        <f t="shared" ref="X28:X33" si="21">U28-W28</f>
        <v>67</v>
      </c>
      <c r="Y28" s="303">
        <f>((U28-W28)/W28)*100</f>
        <v>51.145038167938928</v>
      </c>
    </row>
    <row r="29" spans="1:25" ht="15.6" customHeight="1" x14ac:dyDescent="0.2">
      <c r="A29" s="39">
        <v>22</v>
      </c>
      <c r="B29" s="558" t="s">
        <v>108</v>
      </c>
      <c r="C29" s="292">
        <v>66</v>
      </c>
      <c r="D29" s="13">
        <v>10</v>
      </c>
      <c r="E29" s="13">
        <v>7</v>
      </c>
      <c r="F29" s="13">
        <v>2</v>
      </c>
      <c r="G29" s="13">
        <v>60</v>
      </c>
      <c r="H29" s="13">
        <v>37</v>
      </c>
      <c r="I29" s="13">
        <v>9</v>
      </c>
      <c r="J29" s="13">
        <v>4</v>
      </c>
      <c r="K29" s="13">
        <v>6</v>
      </c>
      <c r="L29" s="13">
        <v>18</v>
      </c>
      <c r="M29" s="13">
        <v>18</v>
      </c>
      <c r="N29" s="13">
        <v>0</v>
      </c>
      <c r="O29" s="13">
        <v>2</v>
      </c>
      <c r="P29" s="13">
        <v>234</v>
      </c>
      <c r="Q29" s="13">
        <v>6</v>
      </c>
      <c r="R29" s="304">
        <v>19</v>
      </c>
      <c r="S29" s="43">
        <v>2</v>
      </c>
      <c r="T29" s="62">
        <f t="shared" ref="T29:T31" si="22">SUM(C29:Q29)</f>
        <v>479</v>
      </c>
      <c r="U29" s="400">
        <f t="shared" ref="U29:U32" si="23">SUM(C29:S29)</f>
        <v>500</v>
      </c>
      <c r="V29" s="26">
        <v>1</v>
      </c>
      <c r="W29" s="55">
        <v>233</v>
      </c>
      <c r="X29" s="45">
        <f t="shared" si="21"/>
        <v>267</v>
      </c>
      <c r="Y29" s="303">
        <f>((U29-W29)/W29)*100</f>
        <v>114.59227467811159</v>
      </c>
    </row>
    <row r="30" spans="1:25" ht="15.6" customHeight="1" x14ac:dyDescent="0.2">
      <c r="A30" s="40">
        <v>23</v>
      </c>
      <c r="B30" s="558" t="s">
        <v>130</v>
      </c>
      <c r="C30" s="292">
        <v>0</v>
      </c>
      <c r="D30" s="13">
        <v>2</v>
      </c>
      <c r="E30" s="13">
        <v>2</v>
      </c>
      <c r="F30" s="13">
        <v>3</v>
      </c>
      <c r="G30" s="13">
        <v>26</v>
      </c>
      <c r="H30" s="13">
        <v>9</v>
      </c>
      <c r="I30" s="13">
        <v>12</v>
      </c>
      <c r="J30" s="13">
        <v>1</v>
      </c>
      <c r="K30" s="13">
        <v>4</v>
      </c>
      <c r="L30" s="13">
        <v>1</v>
      </c>
      <c r="M30" s="13">
        <v>18</v>
      </c>
      <c r="N30" s="13">
        <v>1</v>
      </c>
      <c r="O30" s="13">
        <v>2</v>
      </c>
      <c r="P30" s="13">
        <v>3</v>
      </c>
      <c r="Q30" s="13">
        <v>0</v>
      </c>
      <c r="R30" s="302">
        <v>2</v>
      </c>
      <c r="S30" s="43">
        <v>1</v>
      </c>
      <c r="T30" s="62">
        <f t="shared" si="22"/>
        <v>84</v>
      </c>
      <c r="U30" s="400">
        <f t="shared" si="23"/>
        <v>87</v>
      </c>
      <c r="V30" s="26">
        <v>1</v>
      </c>
      <c r="W30" s="55">
        <v>276</v>
      </c>
      <c r="X30" s="45">
        <f t="shared" si="21"/>
        <v>-189</v>
      </c>
      <c r="Y30" s="303">
        <f>((U30-W30)/W30)*100</f>
        <v>-68.478260869565219</v>
      </c>
    </row>
    <row r="31" spans="1:25" ht="15.6" customHeight="1" x14ac:dyDescent="0.2">
      <c r="A31" s="39">
        <v>24</v>
      </c>
      <c r="B31" s="558" t="s">
        <v>109</v>
      </c>
      <c r="C31" s="292">
        <v>64</v>
      </c>
      <c r="D31" s="13">
        <v>13</v>
      </c>
      <c r="E31" s="13">
        <v>5</v>
      </c>
      <c r="F31" s="13">
        <v>5</v>
      </c>
      <c r="G31" s="13">
        <v>43</v>
      </c>
      <c r="H31" s="13">
        <v>23</v>
      </c>
      <c r="I31" s="13">
        <v>15</v>
      </c>
      <c r="J31" s="13">
        <v>2</v>
      </c>
      <c r="K31" s="13">
        <v>7</v>
      </c>
      <c r="L31" s="13">
        <v>16</v>
      </c>
      <c r="M31" s="13">
        <v>39</v>
      </c>
      <c r="N31" s="13">
        <v>4</v>
      </c>
      <c r="O31" s="13">
        <v>10</v>
      </c>
      <c r="P31" s="13">
        <v>10</v>
      </c>
      <c r="Q31" s="13">
        <v>12</v>
      </c>
      <c r="R31" s="302">
        <v>19</v>
      </c>
      <c r="S31" s="43">
        <v>1</v>
      </c>
      <c r="T31" s="62">
        <f t="shared" si="22"/>
        <v>268</v>
      </c>
      <c r="U31" s="400">
        <f t="shared" si="23"/>
        <v>288</v>
      </c>
      <c r="V31" s="26">
        <v>1</v>
      </c>
      <c r="W31" s="55">
        <v>234</v>
      </c>
      <c r="X31" s="45">
        <f t="shared" si="21"/>
        <v>54</v>
      </c>
      <c r="Y31" s="303">
        <f>((U31-W31)/W31)*100</f>
        <v>23.076923076923077</v>
      </c>
    </row>
    <row r="32" spans="1:25" ht="15.6" customHeight="1" x14ac:dyDescent="0.2">
      <c r="A32" s="40">
        <v>25</v>
      </c>
      <c r="B32" s="558" t="s">
        <v>49</v>
      </c>
      <c r="C32" s="292">
        <v>24</v>
      </c>
      <c r="D32" s="13">
        <v>3</v>
      </c>
      <c r="E32" s="13">
        <v>8</v>
      </c>
      <c r="F32" s="13">
        <v>3</v>
      </c>
      <c r="G32" s="13">
        <v>15</v>
      </c>
      <c r="H32" s="13">
        <v>4</v>
      </c>
      <c r="I32" s="13">
        <v>5</v>
      </c>
      <c r="J32" s="13">
        <v>0</v>
      </c>
      <c r="K32" s="13">
        <v>2</v>
      </c>
      <c r="L32" s="13">
        <v>4</v>
      </c>
      <c r="M32" s="13">
        <v>19</v>
      </c>
      <c r="N32" s="13">
        <v>2</v>
      </c>
      <c r="O32" s="13">
        <v>6</v>
      </c>
      <c r="P32" s="13">
        <v>249</v>
      </c>
      <c r="Q32" s="13">
        <v>4</v>
      </c>
      <c r="R32" s="302">
        <v>3</v>
      </c>
      <c r="S32" s="43">
        <v>2</v>
      </c>
      <c r="T32" s="62">
        <f>SUM(C32:Q32)</f>
        <v>348</v>
      </c>
      <c r="U32" s="47">
        <f t="shared" si="23"/>
        <v>353</v>
      </c>
      <c r="V32" s="26">
        <v>1</v>
      </c>
      <c r="W32" s="55">
        <v>288</v>
      </c>
      <c r="X32" s="45">
        <f t="shared" si="21"/>
        <v>65</v>
      </c>
      <c r="Y32" s="303">
        <f t="shared" ref="Y32" si="24">((U32-W32)/W32)*100</f>
        <v>22.569444444444446</v>
      </c>
    </row>
    <row r="33" spans="1:25" ht="15.6" customHeight="1" x14ac:dyDescent="0.2">
      <c r="A33" s="40"/>
      <c r="B33" s="558" t="s">
        <v>22</v>
      </c>
      <c r="C33" s="293">
        <f t="shared" ref="C33:T33" si="25">SUM(C27:C32)</f>
        <v>309</v>
      </c>
      <c r="D33" s="48">
        <f t="shared" si="25"/>
        <v>31</v>
      </c>
      <c r="E33" s="48">
        <f t="shared" ref="E33:P33" si="26">SUM(E27:E32)</f>
        <v>27</v>
      </c>
      <c r="F33" s="48">
        <f t="shared" si="26"/>
        <v>13</v>
      </c>
      <c r="G33" s="48">
        <f t="shared" si="26"/>
        <v>153</v>
      </c>
      <c r="H33" s="48">
        <f t="shared" si="26"/>
        <v>80</v>
      </c>
      <c r="I33" s="48">
        <f t="shared" si="26"/>
        <v>47</v>
      </c>
      <c r="J33" s="48">
        <f t="shared" si="26"/>
        <v>8</v>
      </c>
      <c r="K33" s="48">
        <f t="shared" si="26"/>
        <v>20</v>
      </c>
      <c r="L33" s="48">
        <f t="shared" si="26"/>
        <v>41</v>
      </c>
      <c r="M33" s="48">
        <f t="shared" si="26"/>
        <v>107</v>
      </c>
      <c r="N33" s="48">
        <f t="shared" si="26"/>
        <v>7</v>
      </c>
      <c r="O33" s="48">
        <f t="shared" si="26"/>
        <v>24</v>
      </c>
      <c r="P33" s="48">
        <f t="shared" si="26"/>
        <v>598</v>
      </c>
      <c r="Q33" s="48">
        <f t="shared" ref="Q33:R33" si="27">SUM(Q27:Q32)</f>
        <v>25</v>
      </c>
      <c r="R33" s="48">
        <f t="shared" si="27"/>
        <v>43</v>
      </c>
      <c r="S33" s="48">
        <f t="shared" si="25"/>
        <v>6</v>
      </c>
      <c r="T33" s="48">
        <f t="shared" si="25"/>
        <v>1490</v>
      </c>
      <c r="U33" s="49">
        <f>SUM(U27:U32)</f>
        <v>1539</v>
      </c>
      <c r="V33" s="26"/>
      <c r="W33" s="55">
        <v>1295</v>
      </c>
      <c r="X33" s="45">
        <f t="shared" si="21"/>
        <v>244</v>
      </c>
      <c r="Y33" s="303">
        <f>((U33-W33)/W33)*100</f>
        <v>18.841698841698843</v>
      </c>
    </row>
    <row r="34" spans="1:25" ht="15.6" customHeight="1" thickBot="1" x14ac:dyDescent="0.25">
      <c r="A34" s="50"/>
      <c r="B34" s="559" t="s">
        <v>27</v>
      </c>
      <c r="C34" s="326">
        <f t="shared" ref="C34:L34" si="28">C33/$U33*100</f>
        <v>20.077972709551656</v>
      </c>
      <c r="D34" s="65">
        <f t="shared" si="28"/>
        <v>2.0142949967511372</v>
      </c>
      <c r="E34" s="65">
        <f t="shared" si="28"/>
        <v>1.7543859649122806</v>
      </c>
      <c r="F34" s="65">
        <f t="shared" si="28"/>
        <v>0.84470435347628325</v>
      </c>
      <c r="G34" s="65">
        <f t="shared" si="28"/>
        <v>9.9415204678362574</v>
      </c>
      <c r="H34" s="65">
        <f t="shared" si="28"/>
        <v>5.1981806367771277</v>
      </c>
      <c r="I34" s="65">
        <f t="shared" si="28"/>
        <v>3.0539311241065628</v>
      </c>
      <c r="J34" s="65">
        <f t="shared" si="28"/>
        <v>0.51981806367771277</v>
      </c>
      <c r="K34" s="65">
        <f t="shared" si="28"/>
        <v>1.2995451591942819</v>
      </c>
      <c r="L34" s="65">
        <f t="shared" si="28"/>
        <v>2.6640675763482777</v>
      </c>
      <c r="M34" s="65">
        <f t="shared" ref="M34" si="29">M33/$U33*100</f>
        <v>6.9525666016894085</v>
      </c>
      <c r="N34" s="65">
        <f t="shared" ref="N34" si="30">N33/$U33*100</f>
        <v>0.45484080571799868</v>
      </c>
      <c r="O34" s="65">
        <f t="shared" ref="O34" si="31">O33/$U33*100</f>
        <v>1.5594541910331383</v>
      </c>
      <c r="P34" s="65">
        <f>P33/$U33*100</f>
        <v>38.85640025990903</v>
      </c>
      <c r="Q34" s="65">
        <f t="shared" ref="Q34" si="32">Q33/$U33*100</f>
        <v>1.6244314489928524</v>
      </c>
      <c r="R34" s="65">
        <f t="shared" ref="R34" si="33">R33/$U33*100</f>
        <v>2.7940220922677064</v>
      </c>
      <c r="S34" s="65">
        <f>S33/$U33*100</f>
        <v>0.38986354775828458</v>
      </c>
      <c r="T34" s="294">
        <f>T33/$U33*100</f>
        <v>96.816114359974009</v>
      </c>
      <c r="U34" s="305">
        <f>U33/$U33*100</f>
        <v>100</v>
      </c>
      <c r="V34" s="306"/>
      <c r="W34" s="307"/>
      <c r="X34" s="308"/>
      <c r="Y34" s="309"/>
    </row>
    <row r="35" spans="1:25" ht="15.6" customHeight="1" thickBot="1" x14ac:dyDescent="0.25">
      <c r="A35" s="79" t="s">
        <v>11</v>
      </c>
      <c r="B35" s="560" t="s">
        <v>3</v>
      </c>
      <c r="C35" s="86" t="s">
        <v>12</v>
      </c>
      <c r="D35" s="81" t="s">
        <v>13</v>
      </c>
      <c r="E35" s="81" t="s">
        <v>14</v>
      </c>
      <c r="F35" s="81" t="s">
        <v>15</v>
      </c>
      <c r="G35" s="81" t="s">
        <v>16</v>
      </c>
      <c r="H35" s="81" t="s">
        <v>17</v>
      </c>
      <c r="I35" s="81" t="s">
        <v>24</v>
      </c>
      <c r="J35" s="81" t="s">
        <v>82</v>
      </c>
      <c r="K35" s="81" t="s">
        <v>83</v>
      </c>
      <c r="L35" s="81" t="s">
        <v>97</v>
      </c>
      <c r="M35" s="81" t="s">
        <v>98</v>
      </c>
      <c r="N35" s="81" t="s">
        <v>99</v>
      </c>
      <c r="O35" s="81" t="s">
        <v>136</v>
      </c>
      <c r="P35" s="81" t="s">
        <v>137</v>
      </c>
      <c r="Q35" s="129" t="s">
        <v>138</v>
      </c>
      <c r="R35" s="93" t="s">
        <v>18</v>
      </c>
      <c r="S35" s="84" t="s">
        <v>19</v>
      </c>
      <c r="T35" s="97" t="s">
        <v>20</v>
      </c>
      <c r="U35" s="97" t="s">
        <v>21</v>
      </c>
      <c r="V35" s="97" t="s">
        <v>81</v>
      </c>
      <c r="W35" s="221" t="s">
        <v>139</v>
      </c>
      <c r="X35" s="83" t="s">
        <v>89</v>
      </c>
      <c r="Y35" s="84" t="s">
        <v>90</v>
      </c>
    </row>
    <row r="36" spans="1:25" ht="15.6" customHeight="1" x14ac:dyDescent="0.2">
      <c r="A36" s="75">
        <v>26</v>
      </c>
      <c r="B36" s="561" t="s">
        <v>30</v>
      </c>
      <c r="C36" s="88">
        <v>31</v>
      </c>
      <c r="D36" s="12">
        <v>1</v>
      </c>
      <c r="E36" s="12">
        <v>0</v>
      </c>
      <c r="F36" s="12">
        <v>3</v>
      </c>
      <c r="G36" s="12">
        <v>20</v>
      </c>
      <c r="H36" s="12">
        <v>9</v>
      </c>
      <c r="I36" s="12">
        <v>95</v>
      </c>
      <c r="J36" s="12">
        <v>3</v>
      </c>
      <c r="K36" s="12">
        <v>2</v>
      </c>
      <c r="L36" s="12">
        <v>29</v>
      </c>
      <c r="M36" s="12">
        <v>5</v>
      </c>
      <c r="N36" s="12">
        <v>2</v>
      </c>
      <c r="O36" s="12">
        <v>2</v>
      </c>
      <c r="P36" s="12">
        <v>5</v>
      </c>
      <c r="Q36" s="104">
        <v>0</v>
      </c>
      <c r="R36" s="94">
        <v>13</v>
      </c>
      <c r="S36" s="95">
        <v>1</v>
      </c>
      <c r="T36" s="99">
        <f>SUM(C36:Q36)</f>
        <v>207</v>
      </c>
      <c r="U36" s="401">
        <f>SUM(C36:S36)</f>
        <v>221</v>
      </c>
      <c r="V36" s="101">
        <v>1</v>
      </c>
      <c r="W36" s="112">
        <v>255</v>
      </c>
      <c r="X36" s="113">
        <f>U36-W36</f>
        <v>-34</v>
      </c>
      <c r="Y36" s="114">
        <f>((U36-W36)/W36)*100</f>
        <v>-13.333333333333334</v>
      </c>
    </row>
    <row r="37" spans="1:25" ht="15.6" customHeight="1" x14ac:dyDescent="0.2">
      <c r="A37" s="71">
        <v>27</v>
      </c>
      <c r="B37" s="562" t="s">
        <v>93</v>
      </c>
      <c r="C37" s="90">
        <v>109</v>
      </c>
      <c r="D37" s="5">
        <v>7</v>
      </c>
      <c r="E37" s="5">
        <v>15</v>
      </c>
      <c r="F37" s="5">
        <v>7</v>
      </c>
      <c r="G37" s="5">
        <v>71</v>
      </c>
      <c r="H37" s="5">
        <v>65</v>
      </c>
      <c r="I37" s="5">
        <v>14</v>
      </c>
      <c r="J37" s="5">
        <v>6</v>
      </c>
      <c r="K37" s="5">
        <v>49</v>
      </c>
      <c r="L37" s="5">
        <v>18</v>
      </c>
      <c r="M37" s="5">
        <v>37</v>
      </c>
      <c r="N37" s="5">
        <v>4</v>
      </c>
      <c r="O37" s="5">
        <v>22</v>
      </c>
      <c r="P37" s="5">
        <v>6</v>
      </c>
      <c r="Q37" s="105">
        <v>9</v>
      </c>
      <c r="R37" s="68">
        <v>9</v>
      </c>
      <c r="S37" s="96">
        <v>2</v>
      </c>
      <c r="T37" s="99">
        <f t="shared" ref="T37:T42" si="34">SUM(C37:Q37)</f>
        <v>439</v>
      </c>
      <c r="U37" s="402">
        <f t="shared" ref="U37:U42" si="35">SUM(C37:S37)</f>
        <v>450</v>
      </c>
      <c r="V37" s="102">
        <v>1</v>
      </c>
      <c r="W37" s="115">
        <v>332</v>
      </c>
      <c r="X37" s="113">
        <f t="shared" ref="X37:X43" si="36">U37-W37</f>
        <v>118</v>
      </c>
      <c r="Y37" s="116">
        <f>((U37-W37)/W37)*100</f>
        <v>35.542168674698793</v>
      </c>
    </row>
    <row r="38" spans="1:25" ht="15.6" customHeight="1" x14ac:dyDescent="0.2">
      <c r="A38" s="75">
        <v>28</v>
      </c>
      <c r="B38" s="562" t="s">
        <v>94</v>
      </c>
      <c r="C38" s="90">
        <v>87</v>
      </c>
      <c r="D38" s="5">
        <v>2</v>
      </c>
      <c r="E38" s="5">
        <v>7</v>
      </c>
      <c r="F38" s="5">
        <v>4</v>
      </c>
      <c r="G38" s="5">
        <v>58</v>
      </c>
      <c r="H38" s="5">
        <v>19</v>
      </c>
      <c r="I38" s="5">
        <v>3</v>
      </c>
      <c r="J38" s="5">
        <v>0</v>
      </c>
      <c r="K38" s="5">
        <v>6</v>
      </c>
      <c r="L38" s="5">
        <v>5</v>
      </c>
      <c r="M38" s="5">
        <v>8</v>
      </c>
      <c r="N38" s="5">
        <v>4</v>
      </c>
      <c r="O38" s="5">
        <v>6</v>
      </c>
      <c r="P38" s="5">
        <v>0</v>
      </c>
      <c r="Q38" s="105">
        <v>3</v>
      </c>
      <c r="R38" s="68">
        <v>5</v>
      </c>
      <c r="S38" s="96">
        <v>1</v>
      </c>
      <c r="T38" s="99">
        <f t="shared" si="34"/>
        <v>212</v>
      </c>
      <c r="U38" s="402">
        <f t="shared" si="35"/>
        <v>218</v>
      </c>
      <c r="V38" s="102">
        <v>1</v>
      </c>
      <c r="W38" s="115">
        <v>197</v>
      </c>
      <c r="X38" s="113">
        <f t="shared" si="36"/>
        <v>21</v>
      </c>
      <c r="Y38" s="116">
        <f t="shared" ref="Y38:Y43" si="37">((U38-W38)/W38)*100</f>
        <v>10.659898477157361</v>
      </c>
    </row>
    <row r="39" spans="1:25" ht="15.6" customHeight="1" x14ac:dyDescent="0.2">
      <c r="A39" s="71">
        <v>29</v>
      </c>
      <c r="B39" s="562" t="s">
        <v>111</v>
      </c>
      <c r="C39" s="90">
        <v>61</v>
      </c>
      <c r="D39" s="5">
        <v>23</v>
      </c>
      <c r="E39" s="5">
        <v>9</v>
      </c>
      <c r="F39" s="5">
        <v>1</v>
      </c>
      <c r="G39" s="5">
        <v>69</v>
      </c>
      <c r="H39" s="5">
        <v>25</v>
      </c>
      <c r="I39" s="5">
        <v>8</v>
      </c>
      <c r="J39" s="5">
        <v>97</v>
      </c>
      <c r="K39" s="5">
        <v>11</v>
      </c>
      <c r="L39" s="5">
        <v>17</v>
      </c>
      <c r="M39" s="5">
        <v>34</v>
      </c>
      <c r="N39" s="5">
        <v>0</v>
      </c>
      <c r="O39" s="5">
        <v>11</v>
      </c>
      <c r="P39" s="5">
        <v>7</v>
      </c>
      <c r="Q39" s="105">
        <v>10</v>
      </c>
      <c r="R39" s="68">
        <v>4</v>
      </c>
      <c r="S39" s="96">
        <v>4</v>
      </c>
      <c r="T39" s="99">
        <f t="shared" si="34"/>
        <v>383</v>
      </c>
      <c r="U39" s="402">
        <f t="shared" si="35"/>
        <v>391</v>
      </c>
      <c r="V39" s="102">
        <v>1</v>
      </c>
      <c r="W39" s="115">
        <v>233</v>
      </c>
      <c r="X39" s="113">
        <f t="shared" si="36"/>
        <v>158</v>
      </c>
      <c r="Y39" s="116">
        <f>((U39-W39)/W39)*100</f>
        <v>67.811158798283273</v>
      </c>
    </row>
    <row r="40" spans="1:25" ht="15.6" customHeight="1" x14ac:dyDescent="0.2">
      <c r="A40" s="75">
        <v>30</v>
      </c>
      <c r="B40" s="562" t="s">
        <v>112</v>
      </c>
      <c r="C40" s="90">
        <v>433</v>
      </c>
      <c r="D40" s="5">
        <v>4</v>
      </c>
      <c r="E40" s="5">
        <v>12</v>
      </c>
      <c r="F40" s="5">
        <v>17</v>
      </c>
      <c r="G40" s="5">
        <v>55</v>
      </c>
      <c r="H40" s="5">
        <v>22</v>
      </c>
      <c r="I40" s="5">
        <v>4</v>
      </c>
      <c r="J40" s="5">
        <v>1</v>
      </c>
      <c r="K40" s="5">
        <v>5</v>
      </c>
      <c r="L40" s="5">
        <v>4</v>
      </c>
      <c r="M40" s="5">
        <v>25</v>
      </c>
      <c r="N40" s="5">
        <v>0</v>
      </c>
      <c r="O40" s="5">
        <v>6</v>
      </c>
      <c r="P40" s="5">
        <v>8</v>
      </c>
      <c r="Q40" s="105">
        <v>5</v>
      </c>
      <c r="R40" s="68">
        <v>1</v>
      </c>
      <c r="S40" s="96">
        <v>3</v>
      </c>
      <c r="T40" s="99">
        <f t="shared" si="34"/>
        <v>601</v>
      </c>
      <c r="U40" s="402">
        <f t="shared" si="35"/>
        <v>605</v>
      </c>
      <c r="V40" s="102">
        <v>1</v>
      </c>
      <c r="W40" s="115">
        <v>299</v>
      </c>
      <c r="X40" s="113">
        <f t="shared" si="36"/>
        <v>306</v>
      </c>
      <c r="Y40" s="116">
        <f t="shared" si="37"/>
        <v>102.34113712374582</v>
      </c>
    </row>
    <row r="41" spans="1:25" ht="15.6" customHeight="1" x14ac:dyDescent="0.2">
      <c r="A41" s="71">
        <v>31</v>
      </c>
      <c r="B41" s="562" t="s">
        <v>110</v>
      </c>
      <c r="C41" s="90">
        <v>77</v>
      </c>
      <c r="D41" s="5">
        <v>9</v>
      </c>
      <c r="E41" s="5">
        <v>5</v>
      </c>
      <c r="F41" s="5">
        <v>2</v>
      </c>
      <c r="G41" s="5">
        <v>64</v>
      </c>
      <c r="H41" s="5">
        <v>15</v>
      </c>
      <c r="I41" s="5">
        <v>8</v>
      </c>
      <c r="J41" s="5">
        <v>46</v>
      </c>
      <c r="K41" s="5">
        <v>1</v>
      </c>
      <c r="L41" s="5">
        <v>11</v>
      </c>
      <c r="M41" s="5">
        <v>19</v>
      </c>
      <c r="N41" s="5">
        <v>6</v>
      </c>
      <c r="O41" s="5">
        <v>7</v>
      </c>
      <c r="P41" s="5">
        <v>16</v>
      </c>
      <c r="Q41" s="105">
        <v>5</v>
      </c>
      <c r="R41" s="68">
        <v>4</v>
      </c>
      <c r="S41" s="96">
        <v>5</v>
      </c>
      <c r="T41" s="99">
        <f t="shared" si="34"/>
        <v>291</v>
      </c>
      <c r="U41" s="402">
        <f t="shared" si="35"/>
        <v>300</v>
      </c>
      <c r="V41" s="102">
        <v>1</v>
      </c>
      <c r="W41" s="115">
        <v>272</v>
      </c>
      <c r="X41" s="113">
        <f t="shared" si="36"/>
        <v>28</v>
      </c>
      <c r="Y41" s="116">
        <f t="shared" si="37"/>
        <v>10.294117647058822</v>
      </c>
    </row>
    <row r="42" spans="1:25" ht="15.6" customHeight="1" thickBot="1" x14ac:dyDescent="0.25">
      <c r="A42" s="75">
        <v>32</v>
      </c>
      <c r="B42" s="562" t="s">
        <v>50</v>
      </c>
      <c r="C42" s="328">
        <v>198</v>
      </c>
      <c r="D42" s="329">
        <v>23</v>
      </c>
      <c r="E42" s="329">
        <v>7</v>
      </c>
      <c r="F42" s="329">
        <v>2</v>
      </c>
      <c r="G42" s="329">
        <v>39</v>
      </c>
      <c r="H42" s="329">
        <v>60</v>
      </c>
      <c r="I42" s="329">
        <v>14</v>
      </c>
      <c r="J42" s="329">
        <v>0</v>
      </c>
      <c r="K42" s="329">
        <v>6</v>
      </c>
      <c r="L42" s="329">
        <v>17</v>
      </c>
      <c r="M42" s="329">
        <v>5</v>
      </c>
      <c r="N42" s="329">
        <v>0</v>
      </c>
      <c r="O42" s="329">
        <v>6</v>
      </c>
      <c r="P42" s="329">
        <v>1</v>
      </c>
      <c r="Q42" s="334">
        <v>3</v>
      </c>
      <c r="R42" s="68">
        <v>4</v>
      </c>
      <c r="S42" s="96">
        <v>2</v>
      </c>
      <c r="T42" s="99">
        <f t="shared" si="34"/>
        <v>381</v>
      </c>
      <c r="U42" s="402">
        <f t="shared" si="35"/>
        <v>387</v>
      </c>
      <c r="V42" s="102">
        <v>1</v>
      </c>
      <c r="W42" s="115">
        <v>254</v>
      </c>
      <c r="X42" s="113">
        <f t="shared" si="36"/>
        <v>133</v>
      </c>
      <c r="Y42" s="116">
        <f t="shared" si="37"/>
        <v>52.362204724409445</v>
      </c>
    </row>
    <row r="43" spans="1:25" ht="15.6" customHeight="1" x14ac:dyDescent="0.2">
      <c r="A43" s="71"/>
      <c r="B43" s="562" t="s">
        <v>23</v>
      </c>
      <c r="C43" s="411">
        <f>SUM(C36:C42)</f>
        <v>996</v>
      </c>
      <c r="D43" s="413">
        <f t="shared" ref="D43:T43" si="38">SUM(D36:D42)</f>
        <v>69</v>
      </c>
      <c r="E43" s="413">
        <f>SUM(E36:E42)</f>
        <v>55</v>
      </c>
      <c r="F43" s="413">
        <f t="shared" ref="F43:Q43" si="39">SUM(F36:F42)</f>
        <v>36</v>
      </c>
      <c r="G43" s="413">
        <f t="shared" si="39"/>
        <v>376</v>
      </c>
      <c r="H43" s="413">
        <f t="shared" si="39"/>
        <v>215</v>
      </c>
      <c r="I43" s="413">
        <f t="shared" si="39"/>
        <v>146</v>
      </c>
      <c r="J43" s="413">
        <f t="shared" si="39"/>
        <v>153</v>
      </c>
      <c r="K43" s="413">
        <f t="shared" si="39"/>
        <v>80</v>
      </c>
      <c r="L43" s="409">
        <f t="shared" si="39"/>
        <v>101</v>
      </c>
      <c r="M43" s="409">
        <f t="shared" si="39"/>
        <v>133</v>
      </c>
      <c r="N43" s="409">
        <f t="shared" si="39"/>
        <v>16</v>
      </c>
      <c r="O43" s="409">
        <f t="shared" si="39"/>
        <v>60</v>
      </c>
      <c r="P43" s="409">
        <f t="shared" si="39"/>
        <v>43</v>
      </c>
      <c r="Q43" s="409">
        <f t="shared" si="39"/>
        <v>35</v>
      </c>
      <c r="R43" s="406">
        <f t="shared" si="38"/>
        <v>40</v>
      </c>
      <c r="S43" s="406">
        <f t="shared" si="38"/>
        <v>18</v>
      </c>
      <c r="T43" s="405">
        <f t="shared" si="38"/>
        <v>2514</v>
      </c>
      <c r="U43" s="403">
        <f>SUM(U36:U42)</f>
        <v>2572</v>
      </c>
      <c r="V43" s="102"/>
      <c r="W43" s="115">
        <v>1842</v>
      </c>
      <c r="X43" s="113">
        <f t="shared" si="36"/>
        <v>730</v>
      </c>
      <c r="Y43" s="116">
        <f t="shared" si="37"/>
        <v>39.63083604777416</v>
      </c>
    </row>
    <row r="44" spans="1:25" ht="15.6" customHeight="1" thickBot="1" x14ac:dyDescent="0.25">
      <c r="A44" s="130"/>
      <c r="B44" s="563" t="s">
        <v>27</v>
      </c>
      <c r="C44" s="412">
        <f t="shared" ref="C44:L44" si="40">C43/$U43*100</f>
        <v>38.724727838258168</v>
      </c>
      <c r="D44" s="369">
        <f t="shared" si="40"/>
        <v>2.6827371695178845</v>
      </c>
      <c r="E44" s="294">
        <f t="shared" si="40"/>
        <v>2.1384136858475893</v>
      </c>
      <c r="F44" s="294">
        <f t="shared" si="40"/>
        <v>1.3996889580093312</v>
      </c>
      <c r="G44" s="294">
        <f t="shared" si="40"/>
        <v>14.618973561430792</v>
      </c>
      <c r="H44" s="294">
        <f t="shared" si="40"/>
        <v>8.3592534992223957</v>
      </c>
      <c r="I44" s="294">
        <f t="shared" si="40"/>
        <v>5.6765163297045103</v>
      </c>
      <c r="J44" s="294">
        <f t="shared" si="40"/>
        <v>5.9486780715396579</v>
      </c>
      <c r="K44" s="294">
        <f t="shared" si="40"/>
        <v>3.1104199066874028</v>
      </c>
      <c r="L44" s="364">
        <f t="shared" si="40"/>
        <v>3.9269051321928461</v>
      </c>
      <c r="M44" s="364">
        <f t="shared" ref="M44" si="41">M43/$U43*100</f>
        <v>5.1710730948678068</v>
      </c>
      <c r="N44" s="364">
        <f t="shared" ref="N44" si="42">N43/$U43*100</f>
        <v>0.62208398133748055</v>
      </c>
      <c r="O44" s="364">
        <f t="shared" ref="O44" si="43">O43/$U43*100</f>
        <v>2.3328149300155521</v>
      </c>
      <c r="P44" s="364">
        <f t="shared" ref="P44:U44" si="44">P43/$U43*100</f>
        <v>1.6718506998444789</v>
      </c>
      <c r="Q44" s="364">
        <f t="shared" si="44"/>
        <v>1.3608087091757388</v>
      </c>
      <c r="R44" s="364">
        <f t="shared" si="44"/>
        <v>1.5552099533437014</v>
      </c>
      <c r="S44" s="364">
        <f t="shared" si="44"/>
        <v>0.69984447900466562</v>
      </c>
      <c r="T44" s="364">
        <f t="shared" si="44"/>
        <v>97.744945567651627</v>
      </c>
      <c r="U44" s="404">
        <f t="shared" si="44"/>
        <v>100</v>
      </c>
      <c r="V44" s="121"/>
      <c r="W44" s="122"/>
      <c r="X44" s="123"/>
      <c r="Y44" s="124"/>
    </row>
    <row r="45" spans="1:25" ht="15.6" customHeight="1" thickBot="1" x14ac:dyDescent="0.25">
      <c r="A45" s="79" t="s">
        <v>11</v>
      </c>
      <c r="B45" s="564" t="s">
        <v>100</v>
      </c>
      <c r="C45" s="86" t="s">
        <v>12</v>
      </c>
      <c r="D45" s="81" t="s">
        <v>13</v>
      </c>
      <c r="E45" s="81" t="s">
        <v>14</v>
      </c>
      <c r="F45" s="81" t="s">
        <v>15</v>
      </c>
      <c r="G45" s="81" t="s">
        <v>16</v>
      </c>
      <c r="H45" s="81" t="s">
        <v>17</v>
      </c>
      <c r="I45" s="81" t="s">
        <v>24</v>
      </c>
      <c r="J45" s="81" t="s">
        <v>82</v>
      </c>
      <c r="K45" s="81" t="s">
        <v>83</v>
      </c>
      <c r="L45" s="81" t="s">
        <v>97</v>
      </c>
      <c r="M45" s="81" t="s">
        <v>98</v>
      </c>
      <c r="N45" s="81" t="s">
        <v>99</v>
      </c>
      <c r="O45" s="81" t="s">
        <v>136</v>
      </c>
      <c r="P45" s="81" t="s">
        <v>137</v>
      </c>
      <c r="Q45" s="81" t="s">
        <v>138</v>
      </c>
      <c r="R45" s="93" t="s">
        <v>18</v>
      </c>
      <c r="S45" s="84" t="s">
        <v>19</v>
      </c>
      <c r="T45" s="97" t="s">
        <v>20</v>
      </c>
      <c r="U45" s="97" t="s">
        <v>21</v>
      </c>
      <c r="V45" s="97" t="s">
        <v>81</v>
      </c>
      <c r="W45" s="221" t="s">
        <v>139</v>
      </c>
      <c r="X45" s="83" t="s">
        <v>89</v>
      </c>
      <c r="Y45" s="84" t="s">
        <v>90</v>
      </c>
    </row>
    <row r="46" spans="1:25" ht="15.6" customHeight="1" x14ac:dyDescent="0.2">
      <c r="A46" s="75">
        <v>33</v>
      </c>
      <c r="B46" s="561" t="s">
        <v>51</v>
      </c>
      <c r="C46" s="88">
        <v>18</v>
      </c>
      <c r="D46" s="12">
        <v>1</v>
      </c>
      <c r="E46" s="12">
        <v>2</v>
      </c>
      <c r="F46" s="12">
        <v>3</v>
      </c>
      <c r="G46" s="12">
        <v>11</v>
      </c>
      <c r="H46" s="12">
        <v>11</v>
      </c>
      <c r="I46" s="12">
        <v>2</v>
      </c>
      <c r="J46" s="12">
        <v>0</v>
      </c>
      <c r="K46" s="12">
        <v>0</v>
      </c>
      <c r="L46" s="12">
        <v>206</v>
      </c>
      <c r="M46" s="12">
        <v>3</v>
      </c>
      <c r="N46" s="12">
        <v>2</v>
      </c>
      <c r="O46" s="12">
        <v>2</v>
      </c>
      <c r="P46" s="12">
        <v>1</v>
      </c>
      <c r="Q46" s="12">
        <v>1</v>
      </c>
      <c r="R46" s="127">
        <v>3</v>
      </c>
      <c r="S46" s="128">
        <v>7</v>
      </c>
      <c r="T46" s="98">
        <f>SUM(C46:Q46)</f>
        <v>263</v>
      </c>
      <c r="U46" s="276">
        <f t="shared" ref="U46:U52" si="45">SUM(C46:S46)</f>
        <v>273</v>
      </c>
      <c r="V46" s="101">
        <v>1</v>
      </c>
      <c r="W46" s="112">
        <v>351</v>
      </c>
      <c r="X46" s="113">
        <f>U46-W46</f>
        <v>-78</v>
      </c>
      <c r="Y46" s="114">
        <f>((U46-W46)/W46)*100</f>
        <v>-22.222222222222221</v>
      </c>
    </row>
    <row r="47" spans="1:25" ht="15.6" customHeight="1" x14ac:dyDescent="0.2">
      <c r="A47" s="71">
        <v>34</v>
      </c>
      <c r="B47" s="562" t="s">
        <v>31</v>
      </c>
      <c r="C47" s="90">
        <v>93</v>
      </c>
      <c r="D47" s="5">
        <v>6</v>
      </c>
      <c r="E47" s="5">
        <v>5</v>
      </c>
      <c r="F47" s="5">
        <v>4</v>
      </c>
      <c r="G47" s="5">
        <v>9</v>
      </c>
      <c r="H47" s="5">
        <v>11</v>
      </c>
      <c r="I47" s="5">
        <v>1</v>
      </c>
      <c r="J47" s="5">
        <v>3</v>
      </c>
      <c r="K47" s="5">
        <v>4</v>
      </c>
      <c r="L47" s="5">
        <v>9</v>
      </c>
      <c r="M47" s="5">
        <v>8</v>
      </c>
      <c r="N47" s="5">
        <v>1</v>
      </c>
      <c r="O47" s="5">
        <v>21</v>
      </c>
      <c r="P47" s="5">
        <v>1</v>
      </c>
      <c r="Q47" s="5">
        <v>1</v>
      </c>
      <c r="R47" s="125">
        <v>1</v>
      </c>
      <c r="S47" s="126">
        <v>1</v>
      </c>
      <c r="T47" s="414">
        <f t="shared" ref="T47:T51" si="46">SUM(C47:Q47)</f>
        <v>177</v>
      </c>
      <c r="U47" s="402">
        <f t="shared" si="45"/>
        <v>179</v>
      </c>
      <c r="V47" s="415">
        <v>1</v>
      </c>
      <c r="W47" s="115">
        <v>152</v>
      </c>
      <c r="X47" s="113">
        <f t="shared" ref="X47:X53" si="47">U47-W47</f>
        <v>27</v>
      </c>
      <c r="Y47" s="116">
        <f t="shared" ref="Y47:Y52" si="48">((U47-W47)/W47)*100</f>
        <v>17.763157894736842</v>
      </c>
    </row>
    <row r="48" spans="1:25" ht="15.6" customHeight="1" x14ac:dyDescent="0.2">
      <c r="A48" s="75">
        <v>35</v>
      </c>
      <c r="B48" s="562" t="s">
        <v>131</v>
      </c>
      <c r="C48" s="90">
        <v>6</v>
      </c>
      <c r="D48" s="5">
        <v>15</v>
      </c>
      <c r="E48" s="5">
        <v>1</v>
      </c>
      <c r="F48" s="5">
        <v>1</v>
      </c>
      <c r="G48" s="5">
        <v>9</v>
      </c>
      <c r="H48" s="5">
        <v>9</v>
      </c>
      <c r="I48" s="5">
        <v>8</v>
      </c>
      <c r="J48" s="5">
        <v>3</v>
      </c>
      <c r="K48" s="5">
        <v>3</v>
      </c>
      <c r="L48" s="5">
        <v>5</v>
      </c>
      <c r="M48" s="5">
        <v>19</v>
      </c>
      <c r="N48" s="5">
        <v>1</v>
      </c>
      <c r="O48" s="5">
        <v>9</v>
      </c>
      <c r="P48" s="5">
        <v>1</v>
      </c>
      <c r="Q48" s="5">
        <v>0</v>
      </c>
      <c r="R48" s="125">
        <v>1</v>
      </c>
      <c r="S48" s="126">
        <v>2</v>
      </c>
      <c r="T48" s="98">
        <f t="shared" si="46"/>
        <v>90</v>
      </c>
      <c r="U48" s="402">
        <f t="shared" si="45"/>
        <v>93</v>
      </c>
      <c r="V48" s="102">
        <v>1</v>
      </c>
      <c r="W48" s="115"/>
      <c r="X48" s="113">
        <f t="shared" si="47"/>
        <v>93</v>
      </c>
      <c r="Y48" s="116" t="e">
        <f t="shared" si="48"/>
        <v>#DIV/0!</v>
      </c>
    </row>
    <row r="49" spans="1:25" ht="15.6" customHeight="1" x14ac:dyDescent="0.2">
      <c r="A49" s="71">
        <v>36</v>
      </c>
      <c r="B49" s="562" t="s">
        <v>33</v>
      </c>
      <c r="C49" s="90">
        <v>22</v>
      </c>
      <c r="D49" s="5">
        <v>1</v>
      </c>
      <c r="E49" s="5">
        <v>8</v>
      </c>
      <c r="F49" s="5">
        <v>4</v>
      </c>
      <c r="G49" s="5">
        <v>18</v>
      </c>
      <c r="H49" s="5">
        <v>8</v>
      </c>
      <c r="I49" s="5">
        <v>150</v>
      </c>
      <c r="J49" s="5">
        <v>0</v>
      </c>
      <c r="K49" s="5">
        <v>1</v>
      </c>
      <c r="L49" s="5">
        <v>2</v>
      </c>
      <c r="M49" s="5">
        <v>1</v>
      </c>
      <c r="N49" s="5">
        <v>1</v>
      </c>
      <c r="O49" s="5">
        <v>1</v>
      </c>
      <c r="P49" s="5">
        <v>18</v>
      </c>
      <c r="Q49" s="5">
        <v>5</v>
      </c>
      <c r="R49" s="125">
        <v>3</v>
      </c>
      <c r="S49" s="126">
        <v>5</v>
      </c>
      <c r="T49" s="98">
        <f t="shared" si="46"/>
        <v>240</v>
      </c>
      <c r="U49" s="402">
        <f t="shared" si="45"/>
        <v>248</v>
      </c>
      <c r="V49" s="102">
        <v>1</v>
      </c>
      <c r="W49" s="115">
        <v>303</v>
      </c>
      <c r="X49" s="113">
        <f t="shared" si="47"/>
        <v>-55</v>
      </c>
      <c r="Y49" s="116">
        <f t="shared" si="48"/>
        <v>-18.151815181518153</v>
      </c>
    </row>
    <row r="50" spans="1:25" ht="15.6" customHeight="1" x14ac:dyDescent="0.2">
      <c r="A50" s="75">
        <v>37</v>
      </c>
      <c r="B50" s="562" t="s">
        <v>132</v>
      </c>
      <c r="C50" s="90">
        <v>5</v>
      </c>
      <c r="D50" s="5">
        <v>2</v>
      </c>
      <c r="E50" s="5">
        <v>1</v>
      </c>
      <c r="F50" s="5">
        <v>0</v>
      </c>
      <c r="G50" s="5">
        <v>4</v>
      </c>
      <c r="H50" s="5">
        <v>0</v>
      </c>
      <c r="I50" s="5">
        <v>313</v>
      </c>
      <c r="J50" s="5">
        <v>0</v>
      </c>
      <c r="K50" s="5">
        <v>1</v>
      </c>
      <c r="L50" s="5">
        <v>0</v>
      </c>
      <c r="M50" s="5">
        <v>0</v>
      </c>
      <c r="N50" s="5">
        <v>0</v>
      </c>
      <c r="O50" s="5">
        <v>1</v>
      </c>
      <c r="P50" s="5">
        <v>1</v>
      </c>
      <c r="Q50" s="5">
        <v>0</v>
      </c>
      <c r="R50" s="125">
        <v>0</v>
      </c>
      <c r="S50" s="126">
        <v>0</v>
      </c>
      <c r="T50" s="98">
        <f t="shared" si="46"/>
        <v>328</v>
      </c>
      <c r="U50" s="402">
        <f t="shared" si="45"/>
        <v>328</v>
      </c>
      <c r="V50" s="102">
        <v>1</v>
      </c>
      <c r="W50" s="115"/>
      <c r="X50" s="113">
        <f t="shared" si="47"/>
        <v>328</v>
      </c>
      <c r="Y50" s="116" t="e">
        <f>((U50-W50)/W50)*100</f>
        <v>#DIV/0!</v>
      </c>
    </row>
    <row r="51" spans="1:25" ht="15.6" customHeight="1" x14ac:dyDescent="0.2">
      <c r="A51" s="71">
        <v>38</v>
      </c>
      <c r="B51" s="562" t="s">
        <v>6</v>
      </c>
      <c r="C51" s="90">
        <v>79</v>
      </c>
      <c r="D51" s="5">
        <v>16</v>
      </c>
      <c r="E51" s="5">
        <v>10</v>
      </c>
      <c r="F51" s="5">
        <v>3</v>
      </c>
      <c r="G51" s="5">
        <v>29</v>
      </c>
      <c r="H51" s="5">
        <v>24</v>
      </c>
      <c r="I51" s="5">
        <v>11</v>
      </c>
      <c r="J51" s="5">
        <v>4</v>
      </c>
      <c r="K51" s="5">
        <v>2</v>
      </c>
      <c r="L51" s="5">
        <v>15</v>
      </c>
      <c r="M51" s="5">
        <v>25</v>
      </c>
      <c r="N51" s="5">
        <v>2</v>
      </c>
      <c r="O51" s="5">
        <v>9</v>
      </c>
      <c r="P51" s="5">
        <v>20</v>
      </c>
      <c r="Q51" s="5">
        <v>4</v>
      </c>
      <c r="R51" s="125">
        <v>6</v>
      </c>
      <c r="S51" s="126">
        <v>2</v>
      </c>
      <c r="T51" s="98">
        <f t="shared" si="46"/>
        <v>253</v>
      </c>
      <c r="U51" s="402">
        <f t="shared" si="45"/>
        <v>261</v>
      </c>
      <c r="V51" s="102">
        <v>1</v>
      </c>
      <c r="W51" s="115">
        <v>224</v>
      </c>
      <c r="X51" s="113">
        <f t="shared" si="47"/>
        <v>37</v>
      </c>
      <c r="Y51" s="116">
        <f t="shared" si="48"/>
        <v>16.517857142857142</v>
      </c>
    </row>
    <row r="52" spans="1:25" ht="15.6" customHeight="1" x14ac:dyDescent="0.2">
      <c r="A52" s="75">
        <v>39</v>
      </c>
      <c r="B52" s="562" t="s">
        <v>113</v>
      </c>
      <c r="C52" s="90">
        <v>8</v>
      </c>
      <c r="D52" s="5">
        <v>6</v>
      </c>
      <c r="E52" s="5">
        <v>1</v>
      </c>
      <c r="F52" s="5">
        <v>3</v>
      </c>
      <c r="G52" s="5">
        <v>17</v>
      </c>
      <c r="H52" s="5">
        <v>6</v>
      </c>
      <c r="I52" s="5">
        <v>1</v>
      </c>
      <c r="J52" s="5">
        <v>0</v>
      </c>
      <c r="K52" s="5">
        <v>3</v>
      </c>
      <c r="L52" s="5">
        <v>13</v>
      </c>
      <c r="M52" s="5">
        <v>2</v>
      </c>
      <c r="N52" s="5">
        <v>1</v>
      </c>
      <c r="O52" s="5">
        <v>1</v>
      </c>
      <c r="P52" s="5">
        <v>7</v>
      </c>
      <c r="Q52" s="5">
        <v>4</v>
      </c>
      <c r="R52" s="125">
        <v>0</v>
      </c>
      <c r="S52" s="126">
        <v>2</v>
      </c>
      <c r="T52" s="98">
        <f>SUM(C52:Q52)</f>
        <v>73</v>
      </c>
      <c r="U52" s="402">
        <f t="shared" si="45"/>
        <v>75</v>
      </c>
      <c r="V52" s="102">
        <v>1</v>
      </c>
      <c r="W52" s="115">
        <v>147</v>
      </c>
      <c r="X52" s="113">
        <f t="shared" si="47"/>
        <v>-72</v>
      </c>
      <c r="Y52" s="116">
        <f t="shared" si="48"/>
        <v>-48.979591836734691</v>
      </c>
    </row>
    <row r="53" spans="1:25" ht="15.6" customHeight="1" x14ac:dyDescent="0.2">
      <c r="A53" s="71"/>
      <c r="B53" s="562" t="s">
        <v>23</v>
      </c>
      <c r="C53" s="408">
        <f t="shared" ref="C53:L53" si="49">SUM(C46:C52)</f>
        <v>231</v>
      </c>
      <c r="D53" s="405">
        <f t="shared" si="49"/>
        <v>47</v>
      </c>
      <c r="E53" s="405">
        <f t="shared" si="49"/>
        <v>28</v>
      </c>
      <c r="F53" s="405">
        <f t="shared" si="49"/>
        <v>18</v>
      </c>
      <c r="G53" s="405">
        <f t="shared" si="49"/>
        <v>97</v>
      </c>
      <c r="H53" s="405">
        <f t="shared" si="49"/>
        <v>69</v>
      </c>
      <c r="I53" s="405">
        <f t="shared" si="49"/>
        <v>486</v>
      </c>
      <c r="J53" s="405">
        <f t="shared" si="49"/>
        <v>10</v>
      </c>
      <c r="K53" s="405">
        <f t="shared" si="49"/>
        <v>14</v>
      </c>
      <c r="L53" s="405">
        <f t="shared" si="49"/>
        <v>250</v>
      </c>
      <c r="M53" s="405">
        <f t="shared" ref="M53" si="50">SUM(M46:M52)</f>
        <v>58</v>
      </c>
      <c r="N53" s="405">
        <f t="shared" ref="N53" si="51">SUM(N46:N52)</f>
        <v>8</v>
      </c>
      <c r="O53" s="405">
        <f t="shared" ref="O53" si="52">SUM(O46:O52)</f>
        <v>44</v>
      </c>
      <c r="P53" s="406">
        <f t="shared" ref="P53:U53" si="53">SUM(P46:P52)</f>
        <v>49</v>
      </c>
      <c r="Q53" s="406">
        <f t="shared" si="53"/>
        <v>15</v>
      </c>
      <c r="R53" s="406">
        <f t="shared" si="53"/>
        <v>14</v>
      </c>
      <c r="S53" s="406">
        <f t="shared" si="53"/>
        <v>19</v>
      </c>
      <c r="T53" s="406">
        <f t="shared" si="53"/>
        <v>1424</v>
      </c>
      <c r="U53" s="403">
        <f t="shared" si="53"/>
        <v>1457</v>
      </c>
      <c r="V53" s="102"/>
      <c r="W53" s="115">
        <v>1616</v>
      </c>
      <c r="X53" s="113">
        <f t="shared" si="47"/>
        <v>-159</v>
      </c>
      <c r="Y53" s="116">
        <f>((U53-W53)/W53)*100</f>
        <v>-9.8391089108910901</v>
      </c>
    </row>
    <row r="54" spans="1:25" ht="15.6" customHeight="1" thickBot="1" x14ac:dyDescent="0.25">
      <c r="A54" s="130"/>
      <c r="B54" s="563" t="s">
        <v>27</v>
      </c>
      <c r="C54" s="407">
        <f t="shared" ref="C54:L54" si="54">C53/$U53*100</f>
        <v>15.854495538778313</v>
      </c>
      <c r="D54" s="294">
        <f t="shared" si="54"/>
        <v>3.225806451612903</v>
      </c>
      <c r="E54" s="294">
        <f t="shared" si="54"/>
        <v>1.9217570350034316</v>
      </c>
      <c r="F54" s="294">
        <f t="shared" si="54"/>
        <v>1.2354152367879203</v>
      </c>
      <c r="G54" s="294">
        <f t="shared" si="54"/>
        <v>6.6575154426904595</v>
      </c>
      <c r="H54" s="294">
        <f t="shared" si="54"/>
        <v>4.7357584076870278</v>
      </c>
      <c r="I54" s="294">
        <f t="shared" si="54"/>
        <v>33.356211393273853</v>
      </c>
      <c r="J54" s="294">
        <f t="shared" si="54"/>
        <v>0.68634179821551133</v>
      </c>
      <c r="K54" s="294">
        <f t="shared" si="54"/>
        <v>0.96087851750171582</v>
      </c>
      <c r="L54" s="294">
        <f t="shared" si="54"/>
        <v>17.158544955387782</v>
      </c>
      <c r="M54" s="294">
        <f t="shared" ref="M54" si="55">M53/$U53*100</f>
        <v>3.9807824296499659</v>
      </c>
      <c r="N54" s="294">
        <f t="shared" ref="N54" si="56">N53/$U53*100</f>
        <v>0.54907343857240909</v>
      </c>
      <c r="O54" s="294">
        <f t="shared" ref="O54" si="57">O53/$U53*100</f>
        <v>3.0199039121482496</v>
      </c>
      <c r="P54" s="364">
        <f>P53/$U53*100</f>
        <v>3.3630748112560052</v>
      </c>
      <c r="Q54" s="364">
        <f>Q53/$U53*100</f>
        <v>1.0295126973232669</v>
      </c>
      <c r="R54" s="364">
        <f>R53/$U53*100</f>
        <v>0.96087851750171582</v>
      </c>
      <c r="S54" s="364">
        <f t="shared" ref="S54:T54" si="58">S53/$U53*100</f>
        <v>1.3040494166094716</v>
      </c>
      <c r="T54" s="410">
        <f t="shared" si="58"/>
        <v>97.735072065888815</v>
      </c>
      <c r="U54" s="275">
        <f>U53/$U53*100</f>
        <v>100</v>
      </c>
      <c r="V54" s="121"/>
      <c r="W54" s="122"/>
      <c r="X54" s="123"/>
      <c r="Y54" s="124"/>
    </row>
    <row r="55" spans="1:25" ht="15.6" customHeight="1" thickBot="1" x14ac:dyDescent="0.25">
      <c r="A55" s="79" t="s">
        <v>11</v>
      </c>
      <c r="B55" s="564" t="s">
        <v>4</v>
      </c>
      <c r="C55" s="86" t="s">
        <v>12</v>
      </c>
      <c r="D55" s="81" t="s">
        <v>13</v>
      </c>
      <c r="E55" s="81" t="s">
        <v>14</v>
      </c>
      <c r="F55" s="81" t="s">
        <v>15</v>
      </c>
      <c r="G55" s="81" t="s">
        <v>16</v>
      </c>
      <c r="H55" s="81" t="s">
        <v>17</v>
      </c>
      <c r="I55" s="81" t="s">
        <v>24</v>
      </c>
      <c r="J55" s="81" t="s">
        <v>82</v>
      </c>
      <c r="K55" s="81" t="s">
        <v>83</v>
      </c>
      <c r="L55" s="81" t="s">
        <v>97</v>
      </c>
      <c r="M55" s="81" t="s">
        <v>98</v>
      </c>
      <c r="N55" s="81" t="s">
        <v>99</v>
      </c>
      <c r="O55" s="81" t="s">
        <v>136</v>
      </c>
      <c r="P55" s="81" t="s">
        <v>137</v>
      </c>
      <c r="Q55" s="81" t="s">
        <v>138</v>
      </c>
      <c r="R55" s="93" t="s">
        <v>18</v>
      </c>
      <c r="S55" s="84" t="s">
        <v>19</v>
      </c>
      <c r="T55" s="132" t="s">
        <v>20</v>
      </c>
      <c r="U55" s="131" t="s">
        <v>21</v>
      </c>
      <c r="V55" s="97" t="s">
        <v>81</v>
      </c>
      <c r="W55" s="221" t="s">
        <v>139</v>
      </c>
      <c r="X55" s="83" t="s">
        <v>89</v>
      </c>
      <c r="Y55" s="84" t="s">
        <v>90</v>
      </c>
    </row>
    <row r="56" spans="1:25" ht="15.6" customHeight="1" x14ac:dyDescent="0.2">
      <c r="A56" s="75">
        <v>40</v>
      </c>
      <c r="B56" s="561" t="s">
        <v>32</v>
      </c>
      <c r="C56" s="88">
        <v>74</v>
      </c>
      <c r="D56" s="12">
        <v>7</v>
      </c>
      <c r="E56" s="12">
        <v>19</v>
      </c>
      <c r="F56" s="12">
        <v>5</v>
      </c>
      <c r="G56" s="12">
        <v>54</v>
      </c>
      <c r="H56" s="12">
        <v>32</v>
      </c>
      <c r="I56" s="12">
        <v>21</v>
      </c>
      <c r="J56" s="12">
        <v>4</v>
      </c>
      <c r="K56" s="12">
        <v>65</v>
      </c>
      <c r="L56" s="12">
        <v>14</v>
      </c>
      <c r="M56" s="12">
        <v>25</v>
      </c>
      <c r="N56" s="12">
        <v>9</v>
      </c>
      <c r="O56" s="12">
        <v>21</v>
      </c>
      <c r="P56" s="12">
        <v>152</v>
      </c>
      <c r="Q56" s="12">
        <v>5</v>
      </c>
      <c r="R56" s="127">
        <v>16</v>
      </c>
      <c r="S56" s="95">
        <v>5</v>
      </c>
      <c r="T56" s="133">
        <f>SUM(C56:Q56)</f>
        <v>507</v>
      </c>
      <c r="U56" s="417">
        <f>SUM(C56:S56)</f>
        <v>528</v>
      </c>
      <c r="V56" s="101">
        <v>1</v>
      </c>
      <c r="W56" s="112">
        <v>345</v>
      </c>
      <c r="X56" s="113">
        <f>U56-W56</f>
        <v>183</v>
      </c>
      <c r="Y56" s="114">
        <f>((U56-W56)/W56)*100</f>
        <v>53.04347826086957</v>
      </c>
    </row>
    <row r="57" spans="1:25" ht="15.6" customHeight="1" x14ac:dyDescent="0.2">
      <c r="A57" s="71">
        <v>41</v>
      </c>
      <c r="B57" s="562" t="s">
        <v>114</v>
      </c>
      <c r="C57" s="90">
        <v>4</v>
      </c>
      <c r="D57" s="5">
        <v>0</v>
      </c>
      <c r="E57" s="5">
        <v>4</v>
      </c>
      <c r="F57" s="5">
        <v>1</v>
      </c>
      <c r="G57" s="5">
        <v>10</v>
      </c>
      <c r="H57" s="5">
        <v>5</v>
      </c>
      <c r="I57" s="5">
        <v>7</v>
      </c>
      <c r="J57" s="5">
        <v>1</v>
      </c>
      <c r="K57" s="5">
        <v>3</v>
      </c>
      <c r="L57" s="5">
        <v>6</v>
      </c>
      <c r="M57" s="5">
        <v>11</v>
      </c>
      <c r="N57" s="5">
        <v>0</v>
      </c>
      <c r="O57" s="5">
        <v>4</v>
      </c>
      <c r="P57" s="5">
        <v>88</v>
      </c>
      <c r="Q57" s="5">
        <v>6</v>
      </c>
      <c r="R57" s="125">
        <v>3</v>
      </c>
      <c r="S57" s="126">
        <v>1</v>
      </c>
      <c r="T57" s="133">
        <f t="shared" ref="T57:T61" si="59">SUM(C57:Q57)</f>
        <v>150</v>
      </c>
      <c r="U57" s="418">
        <f t="shared" ref="U57:U61" si="60">SUM(C57:S57)</f>
        <v>154</v>
      </c>
      <c r="V57" s="102">
        <v>1</v>
      </c>
      <c r="W57" s="115">
        <v>169</v>
      </c>
      <c r="X57" s="113">
        <f t="shared" ref="X57:X62" si="61">U57-W57</f>
        <v>-15</v>
      </c>
      <c r="Y57" s="116">
        <f t="shared" ref="Y57:Y59" si="62">((U57-W57)/W57)*100</f>
        <v>-8.8757396449704142</v>
      </c>
    </row>
    <row r="58" spans="1:25" ht="15.6" customHeight="1" x14ac:dyDescent="0.2">
      <c r="A58" s="75">
        <v>42</v>
      </c>
      <c r="B58" s="562" t="s">
        <v>115</v>
      </c>
      <c r="C58" s="90">
        <v>9</v>
      </c>
      <c r="D58" s="5">
        <v>1</v>
      </c>
      <c r="E58" s="5">
        <v>1</v>
      </c>
      <c r="F58" s="5">
        <v>0</v>
      </c>
      <c r="G58" s="5">
        <v>2</v>
      </c>
      <c r="H58" s="5">
        <v>2</v>
      </c>
      <c r="I58" s="5">
        <v>0</v>
      </c>
      <c r="J58" s="5">
        <v>0</v>
      </c>
      <c r="K58" s="5">
        <v>84</v>
      </c>
      <c r="L58" s="5">
        <v>1</v>
      </c>
      <c r="M58" s="5">
        <v>2</v>
      </c>
      <c r="N58" s="5">
        <v>0</v>
      </c>
      <c r="O58" s="5">
        <v>5</v>
      </c>
      <c r="P58" s="5">
        <v>1</v>
      </c>
      <c r="Q58" s="5">
        <v>0</v>
      </c>
      <c r="R58" s="125">
        <v>7</v>
      </c>
      <c r="S58" s="126">
        <v>1</v>
      </c>
      <c r="T58" s="133">
        <f t="shared" si="59"/>
        <v>108</v>
      </c>
      <c r="U58" s="418">
        <f t="shared" si="60"/>
        <v>116</v>
      </c>
      <c r="V58" s="102">
        <v>1</v>
      </c>
      <c r="W58" s="115">
        <v>73</v>
      </c>
      <c r="X58" s="113">
        <f t="shared" si="61"/>
        <v>43</v>
      </c>
      <c r="Y58" s="116">
        <f t="shared" si="62"/>
        <v>58.904109589041099</v>
      </c>
    </row>
    <row r="59" spans="1:25" ht="15.6" customHeight="1" x14ac:dyDescent="0.2">
      <c r="A59" s="71">
        <v>43</v>
      </c>
      <c r="B59" s="562" t="s">
        <v>133</v>
      </c>
      <c r="C59" s="90">
        <v>80</v>
      </c>
      <c r="D59" s="5">
        <v>1</v>
      </c>
      <c r="E59" s="5">
        <v>0</v>
      </c>
      <c r="F59" s="5">
        <v>1</v>
      </c>
      <c r="G59" s="5">
        <v>10</v>
      </c>
      <c r="H59" s="5">
        <v>2</v>
      </c>
      <c r="I59" s="5">
        <v>3</v>
      </c>
      <c r="J59" s="5">
        <v>0</v>
      </c>
      <c r="K59" s="5">
        <v>4</v>
      </c>
      <c r="L59" s="5">
        <v>61</v>
      </c>
      <c r="M59" s="5">
        <v>6</v>
      </c>
      <c r="N59" s="5">
        <v>0</v>
      </c>
      <c r="O59" s="5">
        <v>0</v>
      </c>
      <c r="P59" s="5">
        <v>1</v>
      </c>
      <c r="Q59" s="5">
        <v>0</v>
      </c>
      <c r="R59" s="68">
        <v>1</v>
      </c>
      <c r="S59" s="126">
        <v>1</v>
      </c>
      <c r="T59" s="133">
        <f t="shared" si="59"/>
        <v>169</v>
      </c>
      <c r="U59" s="418">
        <f t="shared" si="60"/>
        <v>171</v>
      </c>
      <c r="V59" s="102">
        <v>1</v>
      </c>
      <c r="W59" s="115">
        <v>189</v>
      </c>
      <c r="X59" s="113">
        <f t="shared" si="61"/>
        <v>-18</v>
      </c>
      <c r="Y59" s="116">
        <f t="shared" si="62"/>
        <v>-9.5238095238095237</v>
      </c>
    </row>
    <row r="60" spans="1:25" ht="15.6" customHeight="1" x14ac:dyDescent="0.2">
      <c r="A60" s="75">
        <v>44</v>
      </c>
      <c r="B60" s="562" t="s">
        <v>134</v>
      </c>
      <c r="C60" s="90">
        <v>8</v>
      </c>
      <c r="D60" s="5">
        <v>0</v>
      </c>
      <c r="E60" s="5">
        <v>0</v>
      </c>
      <c r="F60" s="5">
        <v>0</v>
      </c>
      <c r="G60" s="5">
        <v>1</v>
      </c>
      <c r="H60" s="5">
        <v>2</v>
      </c>
      <c r="I60" s="5">
        <v>0</v>
      </c>
      <c r="J60" s="5">
        <v>0</v>
      </c>
      <c r="K60" s="5">
        <v>1</v>
      </c>
      <c r="L60" s="5">
        <v>1</v>
      </c>
      <c r="M60" s="5">
        <v>2</v>
      </c>
      <c r="N60" s="5">
        <v>0</v>
      </c>
      <c r="O60" s="5">
        <v>1</v>
      </c>
      <c r="P60" s="5">
        <v>29</v>
      </c>
      <c r="Q60" s="5">
        <v>1</v>
      </c>
      <c r="R60" s="395">
        <v>1</v>
      </c>
      <c r="S60" s="396">
        <v>0</v>
      </c>
      <c r="T60" s="133">
        <f t="shared" si="59"/>
        <v>46</v>
      </c>
      <c r="U60" s="418">
        <f t="shared" si="60"/>
        <v>47</v>
      </c>
      <c r="V60" s="102">
        <v>1</v>
      </c>
      <c r="W60" s="115"/>
      <c r="X60" s="113"/>
      <c r="Y60" s="116"/>
    </row>
    <row r="61" spans="1:25" ht="15.6" customHeight="1" thickBot="1" x14ac:dyDescent="0.25">
      <c r="A61" s="71">
        <v>45</v>
      </c>
      <c r="B61" s="562" t="s">
        <v>116</v>
      </c>
      <c r="C61" s="90">
        <v>46</v>
      </c>
      <c r="D61" s="5">
        <v>6</v>
      </c>
      <c r="E61" s="5">
        <v>4</v>
      </c>
      <c r="F61" s="5">
        <v>5</v>
      </c>
      <c r="G61" s="376">
        <v>28</v>
      </c>
      <c r="H61" s="5">
        <v>23</v>
      </c>
      <c r="I61" s="5">
        <v>2</v>
      </c>
      <c r="J61" s="5">
        <v>0</v>
      </c>
      <c r="K61" s="5">
        <v>4</v>
      </c>
      <c r="L61" s="5">
        <v>4</v>
      </c>
      <c r="M61" s="5">
        <v>8</v>
      </c>
      <c r="N61" s="5">
        <v>3</v>
      </c>
      <c r="O61" s="5">
        <v>5</v>
      </c>
      <c r="P61" s="5">
        <v>2</v>
      </c>
      <c r="Q61" s="5">
        <v>1</v>
      </c>
      <c r="R61" s="337">
        <v>12</v>
      </c>
      <c r="S61" s="336">
        <v>1</v>
      </c>
      <c r="T61" s="133">
        <f t="shared" si="59"/>
        <v>141</v>
      </c>
      <c r="U61" s="418">
        <f t="shared" si="60"/>
        <v>154</v>
      </c>
      <c r="V61" s="102">
        <v>1</v>
      </c>
      <c r="W61" s="115">
        <v>262</v>
      </c>
      <c r="X61" s="113">
        <f t="shared" si="61"/>
        <v>-108</v>
      </c>
      <c r="Y61" s="116">
        <f>((U61-W61)/W61)*100</f>
        <v>-41.221374045801525</v>
      </c>
    </row>
    <row r="62" spans="1:25" ht="15.6" customHeight="1" x14ac:dyDescent="0.2">
      <c r="A62" s="71"/>
      <c r="B62" s="562" t="s">
        <v>23</v>
      </c>
      <c r="C62" s="408">
        <f>SUM(C56:C61)</f>
        <v>221</v>
      </c>
      <c r="D62" s="406">
        <f t="shared" ref="D62:T62" si="63">SUM(D56:D61)</f>
        <v>15</v>
      </c>
      <c r="E62" s="406">
        <f t="shared" ref="E62:Q62" si="64">SUM(E56:E61)</f>
        <v>28</v>
      </c>
      <c r="F62" s="421">
        <f t="shared" si="64"/>
        <v>12</v>
      </c>
      <c r="G62" s="416">
        <f t="shared" si="64"/>
        <v>105</v>
      </c>
      <c r="H62" s="406">
        <f t="shared" si="64"/>
        <v>66</v>
      </c>
      <c r="I62" s="406">
        <f t="shared" si="64"/>
        <v>33</v>
      </c>
      <c r="J62" s="406">
        <f t="shared" si="64"/>
        <v>5</v>
      </c>
      <c r="K62" s="406">
        <f t="shared" si="64"/>
        <v>161</v>
      </c>
      <c r="L62" s="406">
        <f t="shared" si="64"/>
        <v>87</v>
      </c>
      <c r="M62" s="406">
        <f t="shared" si="64"/>
        <v>54</v>
      </c>
      <c r="N62" s="406">
        <f t="shared" si="64"/>
        <v>12</v>
      </c>
      <c r="O62" s="406">
        <f t="shared" si="64"/>
        <v>36</v>
      </c>
      <c r="P62" s="406">
        <f t="shared" si="64"/>
        <v>273</v>
      </c>
      <c r="Q62" s="406">
        <f t="shared" si="64"/>
        <v>13</v>
      </c>
      <c r="R62" s="409">
        <f t="shared" si="63"/>
        <v>40</v>
      </c>
      <c r="S62" s="409">
        <f t="shared" si="63"/>
        <v>9</v>
      </c>
      <c r="T62" s="405">
        <f t="shared" si="63"/>
        <v>1121</v>
      </c>
      <c r="U62" s="403">
        <f>SUM(U56:U61)</f>
        <v>1170</v>
      </c>
      <c r="V62" s="102"/>
      <c r="W62" s="115">
        <v>1038</v>
      </c>
      <c r="X62" s="113">
        <f t="shared" si="61"/>
        <v>132</v>
      </c>
      <c r="Y62" s="116">
        <f>((U62-W62)/W62)*100</f>
        <v>12.716763005780345</v>
      </c>
    </row>
    <row r="63" spans="1:25" ht="15.6" customHeight="1" thickBot="1" x14ac:dyDescent="0.25">
      <c r="A63" s="130"/>
      <c r="B63" s="563" t="s">
        <v>27</v>
      </c>
      <c r="C63" s="407">
        <f t="shared" ref="C63:L63" si="65">C62/$U62*100</f>
        <v>18.888888888888889</v>
      </c>
      <c r="D63" s="364">
        <f t="shared" si="65"/>
        <v>1.2820512820512819</v>
      </c>
      <c r="E63" s="364">
        <f t="shared" si="65"/>
        <v>2.3931623931623935</v>
      </c>
      <c r="F63" s="8">
        <f t="shared" si="65"/>
        <v>1.0256410256410255</v>
      </c>
      <c r="G63" s="420">
        <f t="shared" si="65"/>
        <v>8.9743589743589745</v>
      </c>
      <c r="H63" s="364">
        <f t="shared" si="65"/>
        <v>5.6410256410256414</v>
      </c>
      <c r="I63" s="364">
        <f t="shared" si="65"/>
        <v>2.8205128205128207</v>
      </c>
      <c r="J63" s="364">
        <f t="shared" si="65"/>
        <v>0.42735042735042739</v>
      </c>
      <c r="K63" s="364">
        <f t="shared" si="65"/>
        <v>13.760683760683762</v>
      </c>
      <c r="L63" s="364">
        <f t="shared" si="65"/>
        <v>7.4358974358974361</v>
      </c>
      <c r="M63" s="364">
        <f t="shared" ref="M63" si="66">M62/$U62*100</f>
        <v>4.6153846153846159</v>
      </c>
      <c r="N63" s="364">
        <f t="shared" ref="N63" si="67">N62/$U62*100</f>
        <v>1.0256410256410255</v>
      </c>
      <c r="O63" s="364">
        <f t="shared" ref="O63" si="68">O62/$U62*100</f>
        <v>3.0769230769230771</v>
      </c>
      <c r="P63" s="364">
        <f t="shared" ref="P63:U63" si="69">P62/$U62*100</f>
        <v>23.333333333333332</v>
      </c>
      <c r="Q63" s="364">
        <f t="shared" si="69"/>
        <v>1.1111111111111112</v>
      </c>
      <c r="R63" s="364">
        <f t="shared" si="69"/>
        <v>3.4188034188034191</v>
      </c>
      <c r="S63" s="364">
        <f t="shared" si="69"/>
        <v>0.76923076923076927</v>
      </c>
      <c r="T63" s="364">
        <f t="shared" si="69"/>
        <v>95.81196581196582</v>
      </c>
      <c r="U63" s="8">
        <f t="shared" si="69"/>
        <v>100</v>
      </c>
      <c r="V63" s="121"/>
      <c r="W63" s="122"/>
      <c r="X63" s="123"/>
      <c r="Y63" s="124"/>
    </row>
    <row r="64" spans="1:25" ht="15.6" customHeight="1" thickBot="1" x14ac:dyDescent="0.25">
      <c r="A64" s="79" t="s">
        <v>11</v>
      </c>
      <c r="B64" s="564" t="s">
        <v>7</v>
      </c>
      <c r="C64" s="86" t="s">
        <v>12</v>
      </c>
      <c r="D64" s="81" t="s">
        <v>13</v>
      </c>
      <c r="E64" s="81" t="s">
        <v>14</v>
      </c>
      <c r="F64" s="81" t="s">
        <v>15</v>
      </c>
      <c r="G64" s="289" t="s">
        <v>16</v>
      </c>
      <c r="H64" s="81" t="s">
        <v>17</v>
      </c>
      <c r="I64" s="81" t="s">
        <v>24</v>
      </c>
      <c r="J64" s="81" t="s">
        <v>82</v>
      </c>
      <c r="K64" s="81" t="s">
        <v>83</v>
      </c>
      <c r="L64" s="81" t="s">
        <v>97</v>
      </c>
      <c r="M64" s="81" t="s">
        <v>98</v>
      </c>
      <c r="N64" s="81" t="s">
        <v>99</v>
      </c>
      <c r="O64" s="81" t="s">
        <v>136</v>
      </c>
      <c r="P64" s="81" t="s">
        <v>137</v>
      </c>
      <c r="Q64" s="81" t="s">
        <v>138</v>
      </c>
      <c r="R64" s="93" t="s">
        <v>18</v>
      </c>
      <c r="S64" s="84" t="s">
        <v>19</v>
      </c>
      <c r="T64" s="97" t="s">
        <v>20</v>
      </c>
      <c r="U64" s="97" t="s">
        <v>21</v>
      </c>
      <c r="V64" s="97" t="s">
        <v>81</v>
      </c>
      <c r="W64" s="221" t="s">
        <v>139</v>
      </c>
      <c r="X64" s="83" t="s">
        <v>89</v>
      </c>
      <c r="Y64" s="84" t="s">
        <v>90</v>
      </c>
    </row>
    <row r="65" spans="1:25" ht="15.6" customHeight="1" x14ac:dyDescent="0.2">
      <c r="A65" s="75">
        <v>46</v>
      </c>
      <c r="B65" s="561" t="s">
        <v>34</v>
      </c>
      <c r="C65" s="88">
        <v>23</v>
      </c>
      <c r="D65" s="12">
        <v>6</v>
      </c>
      <c r="E65" s="136">
        <v>5</v>
      </c>
      <c r="F65" s="136">
        <v>0</v>
      </c>
      <c r="G65" s="136">
        <v>14</v>
      </c>
      <c r="H65" s="136">
        <v>13</v>
      </c>
      <c r="I65" s="136">
        <v>1</v>
      </c>
      <c r="J65" s="136">
        <v>3</v>
      </c>
      <c r="K65" s="136">
        <v>4</v>
      </c>
      <c r="L65" s="136">
        <v>9</v>
      </c>
      <c r="M65" s="136">
        <v>12</v>
      </c>
      <c r="N65" s="136">
        <v>4</v>
      </c>
      <c r="O65" s="136">
        <v>8</v>
      </c>
      <c r="P65" s="136">
        <v>299</v>
      </c>
      <c r="Q65" s="136">
        <v>5</v>
      </c>
      <c r="R65" s="94">
        <v>9</v>
      </c>
      <c r="S65" s="128">
        <v>3</v>
      </c>
      <c r="T65" s="75">
        <f>SUM(C65:Q65)</f>
        <v>406</v>
      </c>
      <c r="U65" s="401">
        <f>SUM(C65:S65)</f>
        <v>418</v>
      </c>
      <c r="V65" s="101">
        <v>1</v>
      </c>
      <c r="W65" s="112">
        <v>354</v>
      </c>
      <c r="X65" s="113">
        <f>U65-W65</f>
        <v>64</v>
      </c>
      <c r="Y65" s="114">
        <f>((U65-W65)/W65)*100</f>
        <v>18.07909604519774</v>
      </c>
    </row>
    <row r="66" spans="1:25" ht="15.6" customHeight="1" x14ac:dyDescent="0.2">
      <c r="A66" s="75">
        <v>47</v>
      </c>
      <c r="B66" s="562" t="s">
        <v>117</v>
      </c>
      <c r="C66" s="90">
        <v>390</v>
      </c>
      <c r="D66" s="5">
        <v>3</v>
      </c>
      <c r="E66" s="6">
        <v>4</v>
      </c>
      <c r="F66" s="6">
        <v>0</v>
      </c>
      <c r="G66" s="6">
        <v>3</v>
      </c>
      <c r="H66" s="6">
        <v>5</v>
      </c>
      <c r="I66" s="6">
        <v>1</v>
      </c>
      <c r="J66" s="6">
        <v>0</v>
      </c>
      <c r="K66" s="6">
        <v>6</v>
      </c>
      <c r="L66" s="6">
        <v>7</v>
      </c>
      <c r="M66" s="6">
        <v>4</v>
      </c>
      <c r="N66" s="6">
        <v>0</v>
      </c>
      <c r="O66" s="6">
        <v>0</v>
      </c>
      <c r="P66" s="6">
        <v>2</v>
      </c>
      <c r="Q66" s="6">
        <v>0</v>
      </c>
      <c r="R66" s="68">
        <v>4</v>
      </c>
      <c r="S66" s="126">
        <v>1</v>
      </c>
      <c r="T66" s="75">
        <f>SUM(C66:Q66)</f>
        <v>425</v>
      </c>
      <c r="U66" s="402">
        <f>SUM(C66:S66)</f>
        <v>430</v>
      </c>
      <c r="V66" s="102">
        <v>1</v>
      </c>
      <c r="W66" s="115">
        <v>232</v>
      </c>
      <c r="X66" s="113">
        <f t="shared" ref="X66:X69" si="70">U66-W66</f>
        <v>198</v>
      </c>
      <c r="Y66" s="116">
        <f>((U66-W66)/W66)*100</f>
        <v>85.34482758620689</v>
      </c>
    </row>
    <row r="67" spans="1:25" ht="15.6" customHeight="1" x14ac:dyDescent="0.2">
      <c r="A67" s="71">
        <v>48</v>
      </c>
      <c r="B67" s="562" t="s">
        <v>118</v>
      </c>
      <c r="C67" s="90">
        <v>30</v>
      </c>
      <c r="D67" s="5">
        <v>0</v>
      </c>
      <c r="E67" s="6">
        <v>9</v>
      </c>
      <c r="F67" s="6">
        <v>1</v>
      </c>
      <c r="G67" s="6">
        <v>31</v>
      </c>
      <c r="H67" s="6">
        <v>16</v>
      </c>
      <c r="I67" s="6">
        <v>10</v>
      </c>
      <c r="J67" s="6">
        <v>0</v>
      </c>
      <c r="K67" s="6">
        <v>13</v>
      </c>
      <c r="L67" s="6">
        <v>28</v>
      </c>
      <c r="M67" s="6">
        <v>12</v>
      </c>
      <c r="N67" s="6">
        <v>2</v>
      </c>
      <c r="O67" s="6">
        <v>8</v>
      </c>
      <c r="P67" s="6">
        <v>3</v>
      </c>
      <c r="Q67" s="6">
        <v>6</v>
      </c>
      <c r="R67" s="68">
        <v>0</v>
      </c>
      <c r="S67" s="126">
        <v>0</v>
      </c>
      <c r="T67" s="75">
        <f>SUM(C67:Q67)</f>
        <v>169</v>
      </c>
      <c r="U67" s="402">
        <f>SUM(C67:S67)</f>
        <v>169</v>
      </c>
      <c r="V67" s="102">
        <v>1</v>
      </c>
      <c r="W67" s="115">
        <v>173</v>
      </c>
      <c r="X67" s="113">
        <f t="shared" si="70"/>
        <v>-4</v>
      </c>
      <c r="Y67" s="116">
        <f>((U67-W67)/W67)*100</f>
        <v>-2.3121387283236992</v>
      </c>
    </row>
    <row r="68" spans="1:25" ht="15.6" customHeight="1" x14ac:dyDescent="0.2">
      <c r="A68" s="75">
        <v>49</v>
      </c>
      <c r="B68" s="562" t="s">
        <v>35</v>
      </c>
      <c r="C68" s="90">
        <v>80</v>
      </c>
      <c r="D68" s="5">
        <v>3</v>
      </c>
      <c r="E68" s="429">
        <v>7</v>
      </c>
      <c r="F68" s="429">
        <v>3</v>
      </c>
      <c r="G68" s="6">
        <v>30</v>
      </c>
      <c r="H68" s="6">
        <v>25</v>
      </c>
      <c r="I68" s="429">
        <v>11</v>
      </c>
      <c r="J68" s="6">
        <v>1</v>
      </c>
      <c r="K68" s="6">
        <v>13</v>
      </c>
      <c r="L68" s="429">
        <v>15</v>
      </c>
      <c r="M68" s="6">
        <v>13</v>
      </c>
      <c r="N68" s="6">
        <v>4</v>
      </c>
      <c r="O68" s="6">
        <v>9</v>
      </c>
      <c r="P68" s="6">
        <v>6</v>
      </c>
      <c r="Q68" s="6">
        <v>12</v>
      </c>
      <c r="R68" s="68">
        <v>2</v>
      </c>
      <c r="S68" s="126">
        <v>1</v>
      </c>
      <c r="T68" s="75">
        <f>SUM(C68:Q68)</f>
        <v>232</v>
      </c>
      <c r="U68" s="402">
        <f>SUM(C68:S68)</f>
        <v>235</v>
      </c>
      <c r="V68" s="102">
        <v>1</v>
      </c>
      <c r="W68" s="115">
        <v>227</v>
      </c>
      <c r="X68" s="113">
        <f t="shared" si="70"/>
        <v>8</v>
      </c>
      <c r="Y68" s="116">
        <f t="shared" ref="Y68:Y69" si="71">((U68-W68)/W68)*100</f>
        <v>3.5242290748898681</v>
      </c>
    </row>
    <row r="69" spans="1:25" ht="15.6" customHeight="1" x14ac:dyDescent="0.2">
      <c r="A69" s="71"/>
      <c r="B69" s="562" t="s">
        <v>23</v>
      </c>
      <c r="C69" s="426">
        <f t="shared" ref="C69:L69" si="72">SUM(C65:C68)</f>
        <v>523</v>
      </c>
      <c r="D69" s="432">
        <f t="shared" si="72"/>
        <v>12</v>
      </c>
      <c r="E69" s="430">
        <f t="shared" si="72"/>
        <v>25</v>
      </c>
      <c r="F69" s="430">
        <f t="shared" si="72"/>
        <v>4</v>
      </c>
      <c r="G69" s="422">
        <f t="shared" si="72"/>
        <v>78</v>
      </c>
      <c r="H69" s="432">
        <f t="shared" si="72"/>
        <v>59</v>
      </c>
      <c r="I69" s="430">
        <f t="shared" si="72"/>
        <v>23</v>
      </c>
      <c r="J69" s="422">
        <f t="shared" si="72"/>
        <v>4</v>
      </c>
      <c r="K69" s="432">
        <f t="shared" si="72"/>
        <v>36</v>
      </c>
      <c r="L69" s="430">
        <f t="shared" si="72"/>
        <v>59</v>
      </c>
      <c r="M69" s="430">
        <f t="shared" ref="M69" si="73">SUM(M65:M68)</f>
        <v>41</v>
      </c>
      <c r="N69" s="430">
        <f t="shared" ref="N69" si="74">SUM(N65:N68)</f>
        <v>10</v>
      </c>
      <c r="O69" s="430">
        <f t="shared" ref="O69" si="75">SUM(O65:O68)</f>
        <v>25</v>
      </c>
      <c r="P69" s="422">
        <f t="shared" ref="P69:U69" si="76">SUM(P65:P68)</f>
        <v>310</v>
      </c>
      <c r="Q69" s="422">
        <f t="shared" si="76"/>
        <v>23</v>
      </c>
      <c r="R69" s="422">
        <f t="shared" si="76"/>
        <v>15</v>
      </c>
      <c r="S69" s="422">
        <f t="shared" si="76"/>
        <v>5</v>
      </c>
      <c r="T69" s="422">
        <f t="shared" si="76"/>
        <v>1232</v>
      </c>
      <c r="U69" s="403">
        <f t="shared" si="76"/>
        <v>1252</v>
      </c>
      <c r="V69" s="102"/>
      <c r="W69" s="115">
        <v>986</v>
      </c>
      <c r="X69" s="113">
        <f t="shared" si="70"/>
        <v>266</v>
      </c>
      <c r="Y69" s="116">
        <f t="shared" si="71"/>
        <v>26.977687626774848</v>
      </c>
    </row>
    <row r="70" spans="1:25" ht="15.6" customHeight="1" thickBot="1" x14ac:dyDescent="0.25">
      <c r="A70" s="72"/>
      <c r="B70" s="565" t="s">
        <v>27</v>
      </c>
      <c r="C70" s="431">
        <f t="shared" ref="C70:L70" si="77">C69/$U69*100</f>
        <v>41.773162939297123</v>
      </c>
      <c r="D70" s="433">
        <f t="shared" si="77"/>
        <v>0.95846645367412142</v>
      </c>
      <c r="E70" s="431">
        <f t="shared" si="77"/>
        <v>1.9968051118210861</v>
      </c>
      <c r="F70" s="431">
        <f t="shared" si="77"/>
        <v>0.31948881789137379</v>
      </c>
      <c r="G70" s="425">
        <f t="shared" si="77"/>
        <v>6.2300319488817886</v>
      </c>
      <c r="H70" s="433">
        <f t="shared" si="77"/>
        <v>4.7124600638977636</v>
      </c>
      <c r="I70" s="431">
        <f t="shared" si="77"/>
        <v>1.8370607028753994</v>
      </c>
      <c r="J70" s="425">
        <f t="shared" si="77"/>
        <v>0.31948881789137379</v>
      </c>
      <c r="K70" s="433">
        <f t="shared" si="77"/>
        <v>2.8753993610223643</v>
      </c>
      <c r="L70" s="431">
        <f t="shared" si="77"/>
        <v>4.7124600638977636</v>
      </c>
      <c r="M70" s="431">
        <f t="shared" ref="M70" si="78">M69/$U69*100</f>
        <v>3.2747603833865817</v>
      </c>
      <c r="N70" s="431">
        <f t="shared" ref="N70" si="79">N69/$U69*100</f>
        <v>0.79872204472843444</v>
      </c>
      <c r="O70" s="431">
        <f t="shared" ref="O70" si="80">O69/$U69*100</f>
        <v>1.9968051118210861</v>
      </c>
      <c r="P70" s="425">
        <f>P69/$U69*100</f>
        <v>24.76038338658147</v>
      </c>
      <c r="Q70" s="425">
        <f>Q69/$U69*100</f>
        <v>1.8370607028753994</v>
      </c>
      <c r="R70" s="425">
        <f>R69/$U69*100</f>
        <v>1.1980830670926517</v>
      </c>
      <c r="S70" s="425">
        <f t="shared" ref="S70:U70" si="81">S69/$U69*100</f>
        <v>0.39936102236421722</v>
      </c>
      <c r="T70" s="425">
        <f t="shared" si="81"/>
        <v>98.402555910543128</v>
      </c>
      <c r="U70" s="237">
        <f t="shared" si="81"/>
        <v>100</v>
      </c>
      <c r="V70" s="103"/>
      <c r="W70" s="117"/>
      <c r="X70" s="118"/>
      <c r="Y70" s="119"/>
    </row>
    <row r="71" spans="1:25" ht="15.6" customHeight="1" thickBot="1" x14ac:dyDescent="0.25">
      <c r="A71" s="79" t="s">
        <v>11</v>
      </c>
      <c r="B71" s="564" t="s">
        <v>8</v>
      </c>
      <c r="C71" s="423" t="s">
        <v>12</v>
      </c>
      <c r="D71" s="289" t="s">
        <v>13</v>
      </c>
      <c r="E71" s="289" t="s">
        <v>14</v>
      </c>
      <c r="F71" s="289" t="s">
        <v>15</v>
      </c>
      <c r="G71" s="289" t="s">
        <v>16</v>
      </c>
      <c r="H71" s="289" t="s">
        <v>17</v>
      </c>
      <c r="I71" s="289" t="s">
        <v>24</v>
      </c>
      <c r="J71" s="289" t="s">
        <v>82</v>
      </c>
      <c r="K71" s="289" t="s">
        <v>83</v>
      </c>
      <c r="L71" s="289" t="s">
        <v>97</v>
      </c>
      <c r="M71" s="289" t="s">
        <v>98</v>
      </c>
      <c r="N71" s="289" t="s">
        <v>99</v>
      </c>
      <c r="O71" s="289" t="s">
        <v>136</v>
      </c>
      <c r="P71" s="289" t="s">
        <v>137</v>
      </c>
      <c r="Q71" s="289" t="s">
        <v>138</v>
      </c>
      <c r="R71" s="424" t="s">
        <v>18</v>
      </c>
      <c r="S71" s="419" t="s">
        <v>19</v>
      </c>
      <c r="T71" s="379" t="s">
        <v>20</v>
      </c>
      <c r="U71" s="97" t="s">
        <v>21</v>
      </c>
      <c r="V71" s="97" t="s">
        <v>81</v>
      </c>
      <c r="W71" s="221" t="s">
        <v>139</v>
      </c>
      <c r="X71" s="139" t="s">
        <v>89</v>
      </c>
      <c r="Y71" s="84" t="s">
        <v>90</v>
      </c>
    </row>
    <row r="72" spans="1:25" ht="15.6" customHeight="1" x14ac:dyDescent="0.25">
      <c r="A72" s="75">
        <v>50</v>
      </c>
      <c r="B72" s="561" t="s">
        <v>52</v>
      </c>
      <c r="C72" s="88">
        <v>21</v>
      </c>
      <c r="D72" s="12">
        <v>41</v>
      </c>
      <c r="E72" s="12">
        <v>14</v>
      </c>
      <c r="F72" s="12">
        <v>2</v>
      </c>
      <c r="G72" s="12">
        <v>16</v>
      </c>
      <c r="H72" s="12">
        <v>15</v>
      </c>
      <c r="I72" s="12">
        <v>4</v>
      </c>
      <c r="J72" s="12">
        <v>2</v>
      </c>
      <c r="K72" s="12">
        <v>3</v>
      </c>
      <c r="L72" s="12">
        <v>5</v>
      </c>
      <c r="M72" s="12">
        <v>9</v>
      </c>
      <c r="N72" s="12">
        <v>3</v>
      </c>
      <c r="O72" s="12">
        <v>11</v>
      </c>
      <c r="P72" s="12">
        <v>4</v>
      </c>
      <c r="Q72" s="12">
        <v>2</v>
      </c>
      <c r="R72" s="127">
        <v>12</v>
      </c>
      <c r="S72" s="95">
        <v>6</v>
      </c>
      <c r="T72" s="75">
        <f>SUM(C72:Q72)</f>
        <v>152</v>
      </c>
      <c r="U72" s="401">
        <f>SUM(C72:S72)</f>
        <v>170</v>
      </c>
      <c r="V72" s="101">
        <v>1</v>
      </c>
      <c r="W72" s="384">
        <v>229</v>
      </c>
      <c r="X72" s="382">
        <f>U72-W72</f>
        <v>-59</v>
      </c>
      <c r="Y72" s="78">
        <f>((U72-W72)/W72)*100</f>
        <v>-25.76419213973799</v>
      </c>
    </row>
    <row r="73" spans="1:25" ht="15.6" customHeight="1" x14ac:dyDescent="0.25">
      <c r="A73" s="71">
        <v>51</v>
      </c>
      <c r="B73" s="562" t="s">
        <v>36</v>
      </c>
      <c r="C73" s="90">
        <v>87</v>
      </c>
      <c r="D73" s="5">
        <v>1</v>
      </c>
      <c r="E73" s="5">
        <v>3</v>
      </c>
      <c r="F73" s="5">
        <v>1</v>
      </c>
      <c r="G73" s="5">
        <v>32</v>
      </c>
      <c r="H73" s="5">
        <v>2</v>
      </c>
      <c r="I73" s="5">
        <v>0</v>
      </c>
      <c r="J73" s="5">
        <v>1</v>
      </c>
      <c r="K73" s="5">
        <v>40</v>
      </c>
      <c r="L73" s="5">
        <v>0</v>
      </c>
      <c r="M73" s="5">
        <v>8</v>
      </c>
      <c r="N73" s="5">
        <v>4</v>
      </c>
      <c r="O73" s="5">
        <v>2</v>
      </c>
      <c r="P73" s="5">
        <v>2</v>
      </c>
      <c r="Q73" s="5">
        <v>1</v>
      </c>
      <c r="R73" s="68">
        <v>0</v>
      </c>
      <c r="S73" s="126">
        <v>0</v>
      </c>
      <c r="T73" s="75">
        <f t="shared" ref="T73:T78" si="82">SUM(C73:Q73)</f>
        <v>184</v>
      </c>
      <c r="U73" s="402">
        <f t="shared" ref="U73:U78" si="83">SUM(C73:S73)</f>
        <v>184</v>
      </c>
      <c r="V73" s="102">
        <v>1</v>
      </c>
      <c r="W73" s="385">
        <v>244</v>
      </c>
      <c r="X73" s="383">
        <f t="shared" ref="X73:X79" si="84">U73-W73</f>
        <v>-60</v>
      </c>
      <c r="Y73" s="69">
        <f t="shared" ref="Y73:Y79" si="85">((U73-W73)/W73)*100</f>
        <v>-24.590163934426229</v>
      </c>
    </row>
    <row r="74" spans="1:25" ht="15.6" customHeight="1" x14ac:dyDescent="0.25">
      <c r="A74" s="75">
        <v>52</v>
      </c>
      <c r="B74" s="562" t="s">
        <v>37</v>
      </c>
      <c r="C74" s="90">
        <v>52</v>
      </c>
      <c r="D74" s="5">
        <v>4</v>
      </c>
      <c r="E74" s="5">
        <v>13</v>
      </c>
      <c r="F74" s="5">
        <v>1</v>
      </c>
      <c r="G74" s="5">
        <v>17</v>
      </c>
      <c r="H74" s="5">
        <v>9</v>
      </c>
      <c r="I74" s="5">
        <v>6</v>
      </c>
      <c r="J74" s="5">
        <v>104</v>
      </c>
      <c r="K74" s="5">
        <v>6</v>
      </c>
      <c r="L74" s="5">
        <v>7</v>
      </c>
      <c r="M74" s="5">
        <v>12</v>
      </c>
      <c r="N74" s="5">
        <v>2</v>
      </c>
      <c r="O74" s="5">
        <v>12</v>
      </c>
      <c r="P74" s="5">
        <v>3</v>
      </c>
      <c r="Q74" s="5">
        <v>6</v>
      </c>
      <c r="R74" s="68">
        <v>6</v>
      </c>
      <c r="S74" s="126">
        <v>2</v>
      </c>
      <c r="T74" s="75">
        <f t="shared" si="82"/>
        <v>254</v>
      </c>
      <c r="U74" s="402">
        <f t="shared" si="83"/>
        <v>262</v>
      </c>
      <c r="V74" s="102">
        <v>1</v>
      </c>
      <c r="W74" s="385">
        <v>375</v>
      </c>
      <c r="X74" s="383">
        <f t="shared" si="84"/>
        <v>-113</v>
      </c>
      <c r="Y74" s="69">
        <f t="shared" si="85"/>
        <v>-30.133333333333333</v>
      </c>
    </row>
    <row r="75" spans="1:25" ht="15.6" customHeight="1" x14ac:dyDescent="0.25">
      <c r="A75" s="71">
        <v>53</v>
      </c>
      <c r="B75" s="562" t="s">
        <v>54</v>
      </c>
      <c r="C75" s="90">
        <v>10</v>
      </c>
      <c r="D75" s="5">
        <v>2</v>
      </c>
      <c r="E75" s="5">
        <v>13</v>
      </c>
      <c r="F75" s="5">
        <v>5</v>
      </c>
      <c r="G75" s="5">
        <v>13</v>
      </c>
      <c r="H75" s="5">
        <v>2</v>
      </c>
      <c r="I75" s="5">
        <v>2</v>
      </c>
      <c r="J75" s="5">
        <v>92</v>
      </c>
      <c r="K75" s="5">
        <v>2</v>
      </c>
      <c r="L75" s="5">
        <v>0</v>
      </c>
      <c r="M75" s="5">
        <v>10</v>
      </c>
      <c r="N75" s="5">
        <v>2</v>
      </c>
      <c r="O75" s="5">
        <v>8</v>
      </c>
      <c r="P75" s="5">
        <v>0</v>
      </c>
      <c r="Q75" s="5">
        <v>3</v>
      </c>
      <c r="R75" s="68">
        <v>0</v>
      </c>
      <c r="S75" s="126">
        <v>0</v>
      </c>
      <c r="T75" s="75">
        <f t="shared" si="82"/>
        <v>164</v>
      </c>
      <c r="U75" s="402">
        <f t="shared" si="83"/>
        <v>164</v>
      </c>
      <c r="V75" s="102">
        <v>1</v>
      </c>
      <c r="W75" s="385">
        <v>223</v>
      </c>
      <c r="X75" s="383">
        <f t="shared" si="84"/>
        <v>-59</v>
      </c>
      <c r="Y75" s="69">
        <f t="shared" si="85"/>
        <v>-26.457399103139011</v>
      </c>
    </row>
    <row r="76" spans="1:25" ht="15.6" customHeight="1" x14ac:dyDescent="0.25">
      <c r="A76" s="75">
        <v>54</v>
      </c>
      <c r="B76" s="562" t="s">
        <v>53</v>
      </c>
      <c r="C76" s="90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6</v>
      </c>
      <c r="M76" s="5">
        <v>0</v>
      </c>
      <c r="N76" s="5">
        <v>0</v>
      </c>
      <c r="O76" s="5">
        <v>0</v>
      </c>
      <c r="P76" s="5">
        <v>89</v>
      </c>
      <c r="Q76" s="5">
        <v>0</v>
      </c>
      <c r="R76" s="68">
        <v>0</v>
      </c>
      <c r="S76" s="126">
        <v>0</v>
      </c>
      <c r="T76" s="75">
        <f t="shared" si="82"/>
        <v>95</v>
      </c>
      <c r="U76" s="402">
        <f t="shared" si="83"/>
        <v>95</v>
      </c>
      <c r="V76" s="102">
        <v>1</v>
      </c>
      <c r="W76" s="385">
        <v>101</v>
      </c>
      <c r="X76" s="383">
        <f t="shared" si="84"/>
        <v>-6</v>
      </c>
      <c r="Y76" s="69">
        <f>((U76-W76)/W76)*100</f>
        <v>-5.9405940594059405</v>
      </c>
    </row>
    <row r="77" spans="1:25" ht="15.6" customHeight="1" x14ac:dyDescent="0.25">
      <c r="A77" s="71">
        <v>55</v>
      </c>
      <c r="B77" s="562" t="s">
        <v>135</v>
      </c>
      <c r="C77" s="90">
        <v>164</v>
      </c>
      <c r="D77" s="5">
        <v>3</v>
      </c>
      <c r="E77" s="5">
        <v>7</v>
      </c>
      <c r="F77" s="5">
        <v>1</v>
      </c>
      <c r="G77" s="5">
        <v>16</v>
      </c>
      <c r="H77" s="5">
        <v>10</v>
      </c>
      <c r="I77" s="5">
        <v>2</v>
      </c>
      <c r="J77" s="5">
        <v>2</v>
      </c>
      <c r="K77" s="5">
        <v>3</v>
      </c>
      <c r="L77" s="5">
        <v>5</v>
      </c>
      <c r="M77" s="5">
        <v>8</v>
      </c>
      <c r="N77" s="5">
        <v>1</v>
      </c>
      <c r="O77" s="5">
        <v>5</v>
      </c>
      <c r="P77" s="5">
        <v>4</v>
      </c>
      <c r="Q77" s="5">
        <v>5</v>
      </c>
      <c r="R77" s="68">
        <v>2</v>
      </c>
      <c r="S77" s="126">
        <v>0</v>
      </c>
      <c r="T77" s="75">
        <f t="shared" si="82"/>
        <v>236</v>
      </c>
      <c r="U77" s="402">
        <f t="shared" si="83"/>
        <v>238</v>
      </c>
      <c r="V77" s="102">
        <v>1</v>
      </c>
      <c r="W77" s="385"/>
      <c r="X77" s="383"/>
      <c r="Y77" s="69"/>
    </row>
    <row r="78" spans="1:25" ht="15.6" customHeight="1" x14ac:dyDescent="0.25">
      <c r="A78" s="75">
        <v>56</v>
      </c>
      <c r="B78" s="562" t="s">
        <v>38</v>
      </c>
      <c r="C78" s="90">
        <v>105</v>
      </c>
      <c r="D78" s="5">
        <v>7</v>
      </c>
      <c r="E78" s="5">
        <v>13</v>
      </c>
      <c r="F78" s="5">
        <v>2</v>
      </c>
      <c r="G78" s="5">
        <v>45</v>
      </c>
      <c r="H78" s="5">
        <v>31</v>
      </c>
      <c r="I78" s="5">
        <v>3</v>
      </c>
      <c r="J78" s="5">
        <v>2</v>
      </c>
      <c r="K78" s="5">
        <v>6</v>
      </c>
      <c r="L78" s="5">
        <v>13</v>
      </c>
      <c r="M78" s="5">
        <v>18</v>
      </c>
      <c r="N78" s="5">
        <v>3</v>
      </c>
      <c r="O78" s="5">
        <v>8</v>
      </c>
      <c r="P78" s="5">
        <v>99</v>
      </c>
      <c r="Q78" s="5">
        <v>12</v>
      </c>
      <c r="R78" s="68">
        <v>2</v>
      </c>
      <c r="S78" s="126">
        <v>7</v>
      </c>
      <c r="T78" s="75">
        <f t="shared" si="82"/>
        <v>367</v>
      </c>
      <c r="U78" s="402">
        <f t="shared" si="83"/>
        <v>376</v>
      </c>
      <c r="V78" s="102">
        <v>1</v>
      </c>
      <c r="W78" s="385">
        <v>265</v>
      </c>
      <c r="X78" s="383">
        <f t="shared" si="84"/>
        <v>111</v>
      </c>
      <c r="Y78" s="69">
        <f t="shared" si="85"/>
        <v>41.886792452830193</v>
      </c>
    </row>
    <row r="79" spans="1:25" ht="15.6" customHeight="1" x14ac:dyDescent="0.25">
      <c r="A79" s="71"/>
      <c r="B79" s="562" t="s">
        <v>23</v>
      </c>
      <c r="C79" s="408">
        <f>SUM(C72:C78)</f>
        <v>439</v>
      </c>
      <c r="D79" s="405">
        <f>SUM(D72:D78)</f>
        <v>58</v>
      </c>
      <c r="E79" s="405">
        <f t="shared" ref="E79:Q79" si="86">SUM(E72:E78)</f>
        <v>63</v>
      </c>
      <c r="F79" s="405">
        <f t="shared" si="86"/>
        <v>12</v>
      </c>
      <c r="G79" s="405">
        <f t="shared" si="86"/>
        <v>139</v>
      </c>
      <c r="H79" s="405">
        <f t="shared" si="86"/>
        <v>69</v>
      </c>
      <c r="I79" s="405">
        <f t="shared" si="86"/>
        <v>17</v>
      </c>
      <c r="J79" s="405">
        <f t="shared" si="86"/>
        <v>203</v>
      </c>
      <c r="K79" s="405">
        <f t="shared" si="86"/>
        <v>60</v>
      </c>
      <c r="L79" s="405">
        <f t="shared" si="86"/>
        <v>36</v>
      </c>
      <c r="M79" s="405">
        <f t="shared" si="86"/>
        <v>65</v>
      </c>
      <c r="N79" s="405">
        <f t="shared" si="86"/>
        <v>15</v>
      </c>
      <c r="O79" s="405">
        <f t="shared" si="86"/>
        <v>46</v>
      </c>
      <c r="P79" s="405">
        <f t="shared" si="86"/>
        <v>201</v>
      </c>
      <c r="Q79" s="405">
        <f t="shared" si="86"/>
        <v>29</v>
      </c>
      <c r="R79" s="405">
        <f>SUM(R72:R78)</f>
        <v>22</v>
      </c>
      <c r="S79" s="405">
        <f>SUM(S72:S78)</f>
        <v>15</v>
      </c>
      <c r="T79" s="406">
        <f>SUM(T72:T78)</f>
        <v>1452</v>
      </c>
      <c r="U79" s="403">
        <f>SUM(U72:U78)</f>
        <v>1489</v>
      </c>
      <c r="V79" s="102"/>
      <c r="W79" s="385">
        <v>1437</v>
      </c>
      <c r="X79" s="383">
        <f t="shared" si="84"/>
        <v>52</v>
      </c>
      <c r="Y79" s="69">
        <f t="shared" si="85"/>
        <v>3.6186499652052886</v>
      </c>
    </row>
    <row r="80" spans="1:25" ht="15.6" customHeight="1" thickBot="1" x14ac:dyDescent="0.3">
      <c r="A80" s="72"/>
      <c r="B80" s="566" t="s">
        <v>27</v>
      </c>
      <c r="C80" s="407">
        <f t="shared" ref="C80:L80" si="87">C79/$U79*100</f>
        <v>29.482874412357283</v>
      </c>
      <c r="D80" s="294">
        <f t="shared" si="87"/>
        <v>3.8952316991269309</v>
      </c>
      <c r="E80" s="294">
        <f t="shared" si="87"/>
        <v>4.2310275352585629</v>
      </c>
      <c r="F80" s="294">
        <f t="shared" si="87"/>
        <v>0.80591000671591662</v>
      </c>
      <c r="G80" s="294">
        <f t="shared" si="87"/>
        <v>9.3351242444593687</v>
      </c>
      <c r="H80" s="294">
        <f t="shared" si="87"/>
        <v>4.6339825386165217</v>
      </c>
      <c r="I80" s="294">
        <f t="shared" si="87"/>
        <v>1.1417058428475486</v>
      </c>
      <c r="J80" s="294">
        <f t="shared" si="87"/>
        <v>13.633310946944258</v>
      </c>
      <c r="K80" s="294">
        <f t="shared" si="87"/>
        <v>4.0295500335795831</v>
      </c>
      <c r="L80" s="294">
        <f t="shared" si="87"/>
        <v>2.4177300201477498</v>
      </c>
      <c r="M80" s="294">
        <f t="shared" ref="M80" si="88">M79/$U79*100</f>
        <v>4.3653458697112155</v>
      </c>
      <c r="N80" s="294">
        <f t="shared" ref="N80" si="89">N79/$U79*100</f>
        <v>1.0073875083948958</v>
      </c>
      <c r="O80" s="294">
        <f t="shared" ref="O80" si="90">O79/$U79*100</f>
        <v>3.0893216924110138</v>
      </c>
      <c r="P80" s="294">
        <f t="shared" ref="P80:U80" si="91">P79/$U79*100</f>
        <v>13.498992612491605</v>
      </c>
      <c r="Q80" s="294">
        <f t="shared" si="91"/>
        <v>1.9476158495634655</v>
      </c>
      <c r="R80" s="294">
        <f t="shared" si="91"/>
        <v>1.4775016789791806</v>
      </c>
      <c r="S80" s="294">
        <f t="shared" si="91"/>
        <v>1.0073875083948958</v>
      </c>
      <c r="T80" s="364">
        <f t="shared" si="91"/>
        <v>97.51511081262592</v>
      </c>
      <c r="U80" s="427">
        <f t="shared" si="91"/>
        <v>100</v>
      </c>
      <c r="V80" s="103"/>
      <c r="W80" s="386"/>
      <c r="X80" s="575"/>
      <c r="Y80" s="144"/>
    </row>
    <row r="81" spans="1:25" ht="15.6" customHeight="1" thickBot="1" x14ac:dyDescent="0.25">
      <c r="A81" s="79" t="s">
        <v>11</v>
      </c>
      <c r="B81" s="564" t="s">
        <v>9</v>
      </c>
      <c r="C81" s="86" t="s">
        <v>12</v>
      </c>
      <c r="D81" s="81" t="s">
        <v>13</v>
      </c>
      <c r="E81" s="81" t="s">
        <v>14</v>
      </c>
      <c r="F81" s="81" t="s">
        <v>15</v>
      </c>
      <c r="G81" s="81" t="s">
        <v>16</v>
      </c>
      <c r="H81" s="81" t="s">
        <v>17</v>
      </c>
      <c r="I81" s="81" t="s">
        <v>24</v>
      </c>
      <c r="J81" s="81" t="s">
        <v>82</v>
      </c>
      <c r="K81" s="81" t="s">
        <v>83</v>
      </c>
      <c r="L81" s="81" t="s">
        <v>97</v>
      </c>
      <c r="M81" s="81" t="s">
        <v>98</v>
      </c>
      <c r="N81" s="81" t="s">
        <v>99</v>
      </c>
      <c r="O81" s="81" t="s">
        <v>136</v>
      </c>
      <c r="P81" s="81" t="s">
        <v>137</v>
      </c>
      <c r="Q81" s="81" t="s">
        <v>138</v>
      </c>
      <c r="R81" s="93" t="s">
        <v>18</v>
      </c>
      <c r="S81" s="84" t="s">
        <v>19</v>
      </c>
      <c r="T81" s="97" t="s">
        <v>20</v>
      </c>
      <c r="U81" s="97" t="s">
        <v>21</v>
      </c>
      <c r="V81" s="378" t="s">
        <v>81</v>
      </c>
      <c r="W81" s="221" t="s">
        <v>139</v>
      </c>
      <c r="X81" s="83" t="s">
        <v>89</v>
      </c>
      <c r="Y81" s="84" t="s">
        <v>90</v>
      </c>
    </row>
    <row r="82" spans="1:25" ht="15.6" customHeight="1" x14ac:dyDescent="0.2">
      <c r="A82" s="75">
        <v>57</v>
      </c>
      <c r="B82" s="561" t="s">
        <v>119</v>
      </c>
      <c r="C82" s="88">
        <v>38</v>
      </c>
      <c r="D82" s="12">
        <v>10</v>
      </c>
      <c r="E82" s="12">
        <v>5</v>
      </c>
      <c r="F82" s="12">
        <v>3</v>
      </c>
      <c r="G82" s="12">
        <v>16</v>
      </c>
      <c r="H82" s="12">
        <v>14</v>
      </c>
      <c r="I82" s="12">
        <v>7</v>
      </c>
      <c r="J82" s="12">
        <v>2</v>
      </c>
      <c r="K82" s="12">
        <v>9</v>
      </c>
      <c r="L82" s="12">
        <v>694</v>
      </c>
      <c r="M82" s="12">
        <v>14</v>
      </c>
      <c r="N82" s="12">
        <v>4</v>
      </c>
      <c r="O82" s="12">
        <v>11</v>
      </c>
      <c r="P82" s="12">
        <v>14</v>
      </c>
      <c r="Q82" s="12">
        <v>5</v>
      </c>
      <c r="R82" s="127">
        <v>0</v>
      </c>
      <c r="S82" s="95">
        <v>1</v>
      </c>
      <c r="T82" s="75">
        <f>SUM(C82:Q82)</f>
        <v>846</v>
      </c>
      <c r="U82" s="401">
        <f>SUM(C82:S82)</f>
        <v>847</v>
      </c>
      <c r="V82" s="380">
        <v>1</v>
      </c>
      <c r="W82" s="92">
        <v>1109</v>
      </c>
      <c r="X82" s="113">
        <f>U82-W82</f>
        <v>-262</v>
      </c>
      <c r="Y82" s="114">
        <f>((U82-W82)/W82)*100</f>
        <v>-23.624887285843101</v>
      </c>
    </row>
    <row r="83" spans="1:25" ht="15.6" customHeight="1" x14ac:dyDescent="0.2">
      <c r="A83" s="71">
        <v>58</v>
      </c>
      <c r="B83" s="562" t="s">
        <v>39</v>
      </c>
      <c r="C83" s="90">
        <v>23</v>
      </c>
      <c r="D83" s="5">
        <v>0</v>
      </c>
      <c r="E83" s="5">
        <v>58</v>
      </c>
      <c r="F83" s="5">
        <v>3</v>
      </c>
      <c r="G83" s="5">
        <v>15</v>
      </c>
      <c r="H83" s="5">
        <v>9</v>
      </c>
      <c r="I83" s="5">
        <v>4</v>
      </c>
      <c r="J83" s="5">
        <v>1</v>
      </c>
      <c r="K83" s="5">
        <v>0</v>
      </c>
      <c r="L83" s="5">
        <v>4</v>
      </c>
      <c r="M83" s="5">
        <v>4</v>
      </c>
      <c r="N83" s="5">
        <v>3</v>
      </c>
      <c r="O83" s="5">
        <v>3</v>
      </c>
      <c r="P83" s="5">
        <v>1</v>
      </c>
      <c r="Q83" s="5">
        <v>1</v>
      </c>
      <c r="R83" s="68">
        <v>0</v>
      </c>
      <c r="S83" s="126">
        <v>0</v>
      </c>
      <c r="T83" s="75">
        <f t="shared" ref="T83:T88" si="92">SUM(C83:Q83)</f>
        <v>129</v>
      </c>
      <c r="U83" s="402">
        <f t="shared" ref="U83:U88" si="93">SUM(C83:S83)</f>
        <v>129</v>
      </c>
      <c r="V83" s="102">
        <v>1</v>
      </c>
      <c r="W83" s="115">
        <v>302</v>
      </c>
      <c r="X83" s="66">
        <f t="shared" ref="X83:X89" si="94">U83-W83</f>
        <v>-173</v>
      </c>
      <c r="Y83" s="116">
        <f t="shared" ref="Y83:Y89" si="95">((U83-W83)/W83)*100</f>
        <v>-57.284768211920536</v>
      </c>
    </row>
    <row r="84" spans="1:25" ht="15.6" customHeight="1" x14ac:dyDescent="0.2">
      <c r="A84" s="75">
        <v>59</v>
      </c>
      <c r="B84" s="562" t="s">
        <v>55</v>
      </c>
      <c r="C84" s="90">
        <v>11</v>
      </c>
      <c r="D84" s="5">
        <v>5</v>
      </c>
      <c r="E84" s="5">
        <v>6</v>
      </c>
      <c r="F84" s="5">
        <v>1</v>
      </c>
      <c r="G84" s="5">
        <v>16</v>
      </c>
      <c r="H84" s="5">
        <v>15</v>
      </c>
      <c r="I84" s="5">
        <v>3</v>
      </c>
      <c r="J84" s="5">
        <v>119</v>
      </c>
      <c r="K84" s="5">
        <v>0</v>
      </c>
      <c r="L84" s="5">
        <v>4</v>
      </c>
      <c r="M84" s="5">
        <v>5</v>
      </c>
      <c r="N84" s="5">
        <v>3</v>
      </c>
      <c r="O84" s="5">
        <v>4</v>
      </c>
      <c r="P84" s="5">
        <v>3</v>
      </c>
      <c r="Q84" s="5">
        <v>3</v>
      </c>
      <c r="R84" s="68">
        <v>8</v>
      </c>
      <c r="S84" s="126">
        <v>0</v>
      </c>
      <c r="T84" s="75">
        <f t="shared" si="92"/>
        <v>198</v>
      </c>
      <c r="U84" s="402">
        <f t="shared" si="93"/>
        <v>206</v>
      </c>
      <c r="V84" s="102">
        <v>1</v>
      </c>
      <c r="W84" s="115">
        <v>368</v>
      </c>
      <c r="X84" s="66">
        <f t="shared" si="94"/>
        <v>-162</v>
      </c>
      <c r="Y84" s="116">
        <f t="shared" si="95"/>
        <v>-44.021739130434781</v>
      </c>
    </row>
    <row r="85" spans="1:25" ht="15.6" customHeight="1" x14ac:dyDescent="0.2">
      <c r="A85" s="71">
        <v>60</v>
      </c>
      <c r="B85" s="562" t="s">
        <v>96</v>
      </c>
      <c r="C85" s="90">
        <v>4</v>
      </c>
      <c r="D85" s="5">
        <v>5</v>
      </c>
      <c r="E85" s="5">
        <v>201</v>
      </c>
      <c r="F85" s="5">
        <v>1</v>
      </c>
      <c r="G85" s="5">
        <v>7</v>
      </c>
      <c r="H85" s="5">
        <v>10</v>
      </c>
      <c r="I85" s="5">
        <v>10</v>
      </c>
      <c r="J85" s="5">
        <v>3</v>
      </c>
      <c r="K85" s="5">
        <v>1</v>
      </c>
      <c r="L85" s="5">
        <v>1</v>
      </c>
      <c r="M85" s="5">
        <v>11</v>
      </c>
      <c r="N85" s="5">
        <v>2</v>
      </c>
      <c r="O85" s="5">
        <v>1</v>
      </c>
      <c r="P85" s="5">
        <v>0</v>
      </c>
      <c r="Q85" s="5">
        <v>0</v>
      </c>
      <c r="R85" s="68">
        <v>4</v>
      </c>
      <c r="S85" s="126">
        <v>2</v>
      </c>
      <c r="T85" s="75">
        <f t="shared" si="92"/>
        <v>257</v>
      </c>
      <c r="U85" s="402">
        <f t="shared" si="93"/>
        <v>263</v>
      </c>
      <c r="V85" s="102">
        <v>1</v>
      </c>
      <c r="W85" s="115">
        <v>301</v>
      </c>
      <c r="X85" s="66">
        <f t="shared" si="94"/>
        <v>-38</v>
      </c>
      <c r="Y85" s="116">
        <f t="shared" si="95"/>
        <v>-12.624584717607974</v>
      </c>
    </row>
    <row r="86" spans="1:25" ht="15.6" customHeight="1" x14ac:dyDescent="0.2">
      <c r="A86" s="75">
        <v>61</v>
      </c>
      <c r="B86" s="562" t="s">
        <v>56</v>
      </c>
      <c r="C86" s="90">
        <v>17</v>
      </c>
      <c r="D86" s="5">
        <v>341</v>
      </c>
      <c r="E86" s="5">
        <v>6</v>
      </c>
      <c r="F86" s="5">
        <v>3</v>
      </c>
      <c r="G86" s="5">
        <v>5</v>
      </c>
      <c r="H86" s="5">
        <v>7</v>
      </c>
      <c r="I86" s="5">
        <v>8</v>
      </c>
      <c r="J86" s="5">
        <v>1</v>
      </c>
      <c r="K86" s="5">
        <v>1</v>
      </c>
      <c r="L86" s="5">
        <v>3</v>
      </c>
      <c r="M86" s="5">
        <v>11</v>
      </c>
      <c r="N86" s="5">
        <v>1</v>
      </c>
      <c r="O86" s="5">
        <v>5</v>
      </c>
      <c r="P86" s="5">
        <v>7</v>
      </c>
      <c r="Q86" s="5">
        <v>2</v>
      </c>
      <c r="R86" s="68">
        <v>0</v>
      </c>
      <c r="S86" s="126">
        <v>0</v>
      </c>
      <c r="T86" s="75">
        <f t="shared" si="92"/>
        <v>418</v>
      </c>
      <c r="U86" s="402">
        <f t="shared" si="93"/>
        <v>418</v>
      </c>
      <c r="V86" s="102">
        <v>1</v>
      </c>
      <c r="W86" s="115">
        <v>377</v>
      </c>
      <c r="X86" s="66">
        <f>U86-W86</f>
        <v>41</v>
      </c>
      <c r="Y86" s="116">
        <f t="shared" si="95"/>
        <v>10.875331564986737</v>
      </c>
    </row>
    <row r="87" spans="1:25" ht="15.6" customHeight="1" x14ac:dyDescent="0.2">
      <c r="A87" s="71">
        <v>62</v>
      </c>
      <c r="B87" s="562" t="s">
        <v>120</v>
      </c>
      <c r="C87" s="90">
        <v>21</v>
      </c>
      <c r="D87" s="5">
        <v>5</v>
      </c>
      <c r="E87" s="5">
        <v>4</v>
      </c>
      <c r="F87" s="5">
        <v>3</v>
      </c>
      <c r="G87" s="5">
        <v>11</v>
      </c>
      <c r="H87" s="5">
        <v>7</v>
      </c>
      <c r="I87" s="5">
        <v>5</v>
      </c>
      <c r="J87" s="5">
        <v>2</v>
      </c>
      <c r="K87" s="5">
        <v>20</v>
      </c>
      <c r="L87" s="5">
        <v>0</v>
      </c>
      <c r="M87" s="5">
        <v>4</v>
      </c>
      <c r="N87" s="5">
        <v>1</v>
      </c>
      <c r="O87" s="5">
        <v>9</v>
      </c>
      <c r="P87" s="5">
        <v>7</v>
      </c>
      <c r="Q87" s="5">
        <v>5</v>
      </c>
      <c r="R87" s="68">
        <v>1</v>
      </c>
      <c r="S87" s="126">
        <v>0</v>
      </c>
      <c r="T87" s="75">
        <f t="shared" si="92"/>
        <v>104</v>
      </c>
      <c r="U87" s="402">
        <f t="shared" si="93"/>
        <v>105</v>
      </c>
      <c r="V87" s="102">
        <v>1</v>
      </c>
      <c r="W87" s="115">
        <v>152</v>
      </c>
      <c r="X87" s="66">
        <f>U87-W87</f>
        <v>-47</v>
      </c>
      <c r="Y87" s="116">
        <f t="shared" si="95"/>
        <v>-30.921052631578949</v>
      </c>
    </row>
    <row r="88" spans="1:25" ht="15.6" customHeight="1" x14ac:dyDescent="0.2">
      <c r="A88" s="75">
        <v>63</v>
      </c>
      <c r="B88" s="562" t="s">
        <v>40</v>
      </c>
      <c r="C88" s="90">
        <v>12</v>
      </c>
      <c r="D88" s="5">
        <v>0</v>
      </c>
      <c r="E88" s="5">
        <v>4</v>
      </c>
      <c r="F88" s="5">
        <v>0</v>
      </c>
      <c r="G88" s="5">
        <v>4</v>
      </c>
      <c r="H88" s="5">
        <v>5</v>
      </c>
      <c r="I88" s="5">
        <v>1</v>
      </c>
      <c r="J88" s="5">
        <v>1</v>
      </c>
      <c r="K88" s="5">
        <v>0</v>
      </c>
      <c r="L88" s="5">
        <v>1</v>
      </c>
      <c r="M88" s="5">
        <v>5</v>
      </c>
      <c r="N88" s="5">
        <v>1</v>
      </c>
      <c r="O88" s="5">
        <v>5</v>
      </c>
      <c r="P88" s="5">
        <v>300</v>
      </c>
      <c r="Q88" s="5">
        <v>3</v>
      </c>
      <c r="R88" s="68">
        <v>1</v>
      </c>
      <c r="S88" s="126">
        <v>0</v>
      </c>
      <c r="T88" s="75">
        <f t="shared" si="92"/>
        <v>342</v>
      </c>
      <c r="U88" s="402">
        <f t="shared" si="93"/>
        <v>343</v>
      </c>
      <c r="V88" s="102">
        <v>1</v>
      </c>
      <c r="W88" s="115">
        <v>909</v>
      </c>
      <c r="X88" s="66">
        <f t="shared" si="94"/>
        <v>-566</v>
      </c>
      <c r="Y88" s="116">
        <f>((U88-W88)/W88)*100</f>
        <v>-62.266226622662266</v>
      </c>
    </row>
    <row r="89" spans="1:25" ht="15.6" customHeight="1" x14ac:dyDescent="0.2">
      <c r="A89" s="71"/>
      <c r="B89" s="562" t="s">
        <v>23</v>
      </c>
      <c r="C89" s="408">
        <f t="shared" ref="C89:D89" si="96">SUM(C82:C88)</f>
        <v>126</v>
      </c>
      <c r="D89" s="406">
        <f t="shared" si="96"/>
        <v>366</v>
      </c>
      <c r="E89" s="406">
        <f t="shared" ref="E89:Q89" si="97">SUM(E82:E88)</f>
        <v>284</v>
      </c>
      <c r="F89" s="406">
        <f t="shared" si="97"/>
        <v>14</v>
      </c>
      <c r="G89" s="406">
        <f t="shared" si="97"/>
        <v>74</v>
      </c>
      <c r="H89" s="406">
        <f t="shared" si="97"/>
        <v>67</v>
      </c>
      <c r="I89" s="406">
        <f t="shared" si="97"/>
        <v>38</v>
      </c>
      <c r="J89" s="406">
        <f t="shared" si="97"/>
        <v>129</v>
      </c>
      <c r="K89" s="406">
        <f t="shared" si="97"/>
        <v>31</v>
      </c>
      <c r="L89" s="406">
        <f t="shared" si="97"/>
        <v>707</v>
      </c>
      <c r="M89" s="406">
        <f t="shared" si="97"/>
        <v>54</v>
      </c>
      <c r="N89" s="406">
        <f t="shared" si="97"/>
        <v>15</v>
      </c>
      <c r="O89" s="406">
        <f t="shared" si="97"/>
        <v>38</v>
      </c>
      <c r="P89" s="406">
        <f t="shared" si="97"/>
        <v>332</v>
      </c>
      <c r="Q89" s="406">
        <f t="shared" si="97"/>
        <v>19</v>
      </c>
      <c r="R89" s="406">
        <f t="shared" ref="R89:S89" si="98">SUM(R82:R88)</f>
        <v>14</v>
      </c>
      <c r="S89" s="406">
        <f t="shared" si="98"/>
        <v>3</v>
      </c>
      <c r="T89" s="406">
        <f>SUM(T82:T88)</f>
        <v>2294</v>
      </c>
      <c r="U89" s="403">
        <f>SUM(U82:U88)</f>
        <v>2311</v>
      </c>
      <c r="V89" s="102"/>
      <c r="W89" s="115">
        <v>3518</v>
      </c>
      <c r="X89" s="66">
        <f t="shared" si="94"/>
        <v>-1207</v>
      </c>
      <c r="Y89" s="116">
        <f t="shared" si="95"/>
        <v>-34.309266628766345</v>
      </c>
    </row>
    <row r="90" spans="1:25" ht="15.6" customHeight="1" thickBot="1" x14ac:dyDescent="0.25">
      <c r="A90" s="130"/>
      <c r="B90" s="563" t="s">
        <v>27</v>
      </c>
      <c r="C90" s="407">
        <f t="shared" ref="C90:L90" si="99">C89/$U89*100</f>
        <v>5.4521852012115968</v>
      </c>
      <c r="D90" s="364">
        <f t="shared" si="99"/>
        <v>15.837299870186067</v>
      </c>
      <c r="E90" s="364">
        <f t="shared" si="99"/>
        <v>12.289052358286456</v>
      </c>
      <c r="F90" s="364">
        <f t="shared" si="99"/>
        <v>0.60579835569017737</v>
      </c>
      <c r="G90" s="364">
        <f t="shared" si="99"/>
        <v>3.2020770229337949</v>
      </c>
      <c r="H90" s="364">
        <f t="shared" si="99"/>
        <v>2.8991778450887065</v>
      </c>
      <c r="I90" s="364">
        <f t="shared" si="99"/>
        <v>1.6443098225876245</v>
      </c>
      <c r="J90" s="364">
        <f t="shared" si="99"/>
        <v>5.5819991345737776</v>
      </c>
      <c r="K90" s="364">
        <f t="shared" si="99"/>
        <v>1.3414106447425358</v>
      </c>
      <c r="L90" s="364">
        <f t="shared" si="99"/>
        <v>30.592816962353957</v>
      </c>
      <c r="M90" s="364">
        <f t="shared" ref="M90" si="100">M89/$U89*100</f>
        <v>2.3366508005192554</v>
      </c>
      <c r="N90" s="364">
        <f t="shared" ref="N90" si="101">N89/$U89*100</f>
        <v>0.64906966681090439</v>
      </c>
      <c r="O90" s="364">
        <f t="shared" ref="O90" si="102">O89/$U89*100</f>
        <v>1.6443098225876245</v>
      </c>
      <c r="P90" s="364">
        <f>P89/$U89*100</f>
        <v>14.366075292081351</v>
      </c>
      <c r="Q90" s="364">
        <f>Q89/$U89*100</f>
        <v>0.82215491129381224</v>
      </c>
      <c r="R90" s="364">
        <f>R89/$U89*100</f>
        <v>0.60579835569017737</v>
      </c>
      <c r="S90" s="364">
        <f t="shared" ref="S90:T90" si="103">S89/$U89*100</f>
        <v>0.12981393336218089</v>
      </c>
      <c r="T90" s="364">
        <f t="shared" si="103"/>
        <v>99.264387710947645</v>
      </c>
      <c r="U90" s="7">
        <f>U89/$U89*100</f>
        <v>100</v>
      </c>
      <c r="V90" s="103"/>
      <c r="W90" s="122"/>
      <c r="X90" s="123"/>
      <c r="Y90" s="124"/>
    </row>
    <row r="91" spans="1:25" ht="15.6" customHeight="1" thickBot="1" x14ac:dyDescent="0.25">
      <c r="A91" s="79" t="s">
        <v>11</v>
      </c>
      <c r="B91" s="564" t="s">
        <v>5</v>
      </c>
      <c r="C91" s="86" t="s">
        <v>12</v>
      </c>
      <c r="D91" s="81" t="s">
        <v>13</v>
      </c>
      <c r="E91" s="81" t="s">
        <v>14</v>
      </c>
      <c r="F91" s="81" t="s">
        <v>15</v>
      </c>
      <c r="G91" s="81" t="s">
        <v>16</v>
      </c>
      <c r="H91" s="81" t="s">
        <v>17</v>
      </c>
      <c r="I91" s="81" t="s">
        <v>24</v>
      </c>
      <c r="J91" s="81" t="s">
        <v>82</v>
      </c>
      <c r="K91" s="81" t="s">
        <v>83</v>
      </c>
      <c r="L91" s="81" t="s">
        <v>97</v>
      </c>
      <c r="M91" s="81" t="s">
        <v>98</v>
      </c>
      <c r="N91" s="81" t="s">
        <v>99</v>
      </c>
      <c r="O91" s="81" t="s">
        <v>136</v>
      </c>
      <c r="P91" s="81" t="s">
        <v>137</v>
      </c>
      <c r="Q91" s="81" t="s">
        <v>138</v>
      </c>
      <c r="R91" s="93" t="s">
        <v>18</v>
      </c>
      <c r="S91" s="84" t="s">
        <v>19</v>
      </c>
      <c r="T91" s="97" t="s">
        <v>20</v>
      </c>
      <c r="U91" s="131" t="s">
        <v>21</v>
      </c>
      <c r="V91" s="379" t="s">
        <v>81</v>
      </c>
      <c r="W91" s="221" t="s">
        <v>139</v>
      </c>
      <c r="X91" s="139" t="s">
        <v>89</v>
      </c>
      <c r="Y91" s="84" t="s">
        <v>90</v>
      </c>
    </row>
    <row r="92" spans="1:25" ht="15.6" customHeight="1" x14ac:dyDescent="0.2">
      <c r="A92" s="75">
        <v>64</v>
      </c>
      <c r="B92" s="561" t="s">
        <v>41</v>
      </c>
      <c r="C92" s="88">
        <v>3</v>
      </c>
      <c r="D92" s="12">
        <v>0</v>
      </c>
      <c r="E92" s="12">
        <v>0</v>
      </c>
      <c r="F92" s="12">
        <v>0</v>
      </c>
      <c r="G92" s="12">
        <v>1</v>
      </c>
      <c r="H92" s="12">
        <v>2</v>
      </c>
      <c r="I92" s="12">
        <v>0</v>
      </c>
      <c r="J92" s="12">
        <v>0</v>
      </c>
      <c r="K92" s="12">
        <v>1</v>
      </c>
      <c r="L92" s="12">
        <v>0</v>
      </c>
      <c r="M92" s="12">
        <v>0</v>
      </c>
      <c r="N92" s="12">
        <v>1</v>
      </c>
      <c r="O92" s="12">
        <v>4</v>
      </c>
      <c r="P92" s="12">
        <v>176</v>
      </c>
      <c r="Q92" s="12">
        <v>1</v>
      </c>
      <c r="R92" s="94">
        <v>0</v>
      </c>
      <c r="S92" s="128">
        <v>1</v>
      </c>
      <c r="T92" s="71">
        <f>SUM(C92:Q92)</f>
        <v>189</v>
      </c>
      <c r="U92" s="401">
        <f>SUM(C92:S92)</f>
        <v>190</v>
      </c>
      <c r="V92" s="101">
        <v>1</v>
      </c>
      <c r="W92" s="156">
        <v>171</v>
      </c>
      <c r="X92" s="67">
        <f>U92-W92</f>
        <v>19</v>
      </c>
      <c r="Y92" s="157">
        <f>((U92-W92)/W92)*100</f>
        <v>11.111111111111111</v>
      </c>
    </row>
    <row r="93" spans="1:25" ht="15.6" customHeight="1" x14ac:dyDescent="0.2">
      <c r="A93" s="71">
        <v>65</v>
      </c>
      <c r="B93" s="562" t="s">
        <v>42</v>
      </c>
      <c r="C93" s="90">
        <v>358</v>
      </c>
      <c r="D93" s="5">
        <v>1</v>
      </c>
      <c r="E93" s="5">
        <v>2</v>
      </c>
      <c r="F93" s="5">
        <v>4</v>
      </c>
      <c r="G93" s="5">
        <v>24</v>
      </c>
      <c r="H93" s="5">
        <v>9</v>
      </c>
      <c r="I93" s="5">
        <v>4</v>
      </c>
      <c r="J93" s="5">
        <v>0</v>
      </c>
      <c r="K93" s="5">
        <v>0</v>
      </c>
      <c r="L93" s="5">
        <v>2</v>
      </c>
      <c r="M93" s="5">
        <v>9</v>
      </c>
      <c r="N93" s="5">
        <v>0</v>
      </c>
      <c r="O93" s="5">
        <v>1</v>
      </c>
      <c r="P93" s="5">
        <v>3</v>
      </c>
      <c r="Q93" s="5">
        <v>3</v>
      </c>
      <c r="R93" s="68">
        <v>1</v>
      </c>
      <c r="S93" s="126">
        <v>0</v>
      </c>
      <c r="T93" s="71">
        <f t="shared" ref="T93:T98" si="104">SUM(C93:Q93)</f>
        <v>420</v>
      </c>
      <c r="U93" s="402">
        <f t="shared" ref="U93:U98" si="105">SUM(C93:S93)</f>
        <v>421</v>
      </c>
      <c r="V93" s="102">
        <v>1</v>
      </c>
      <c r="W93" s="146">
        <v>324</v>
      </c>
      <c r="X93" s="66">
        <f t="shared" ref="X93:X98" si="106">U93-W93</f>
        <v>97</v>
      </c>
      <c r="Y93" s="116">
        <f t="shared" ref="Y93:Y98" si="107">((U93-W93)/W93)*100</f>
        <v>29.938271604938272</v>
      </c>
    </row>
    <row r="94" spans="1:25" ht="15.6" customHeight="1" x14ac:dyDescent="0.2">
      <c r="A94" s="75">
        <v>66</v>
      </c>
      <c r="B94" s="562" t="s">
        <v>43</v>
      </c>
      <c r="C94" s="90">
        <v>8</v>
      </c>
      <c r="D94" s="5">
        <v>2</v>
      </c>
      <c r="E94" s="5">
        <v>2</v>
      </c>
      <c r="F94" s="5">
        <v>0</v>
      </c>
      <c r="G94" s="5">
        <v>6</v>
      </c>
      <c r="H94" s="5">
        <v>7</v>
      </c>
      <c r="I94" s="5">
        <v>0</v>
      </c>
      <c r="J94" s="5">
        <v>0</v>
      </c>
      <c r="K94" s="5">
        <v>0</v>
      </c>
      <c r="L94" s="5">
        <v>1</v>
      </c>
      <c r="M94" s="5">
        <v>6</v>
      </c>
      <c r="N94" s="5">
        <v>0</v>
      </c>
      <c r="O94" s="5">
        <v>3</v>
      </c>
      <c r="P94" s="5">
        <v>143</v>
      </c>
      <c r="Q94" s="5">
        <v>0</v>
      </c>
      <c r="R94" s="68">
        <v>0</v>
      </c>
      <c r="S94" s="126">
        <v>0</v>
      </c>
      <c r="T94" s="71">
        <f t="shared" si="104"/>
        <v>178</v>
      </c>
      <c r="U94" s="402">
        <f t="shared" si="105"/>
        <v>178</v>
      </c>
      <c r="V94" s="102">
        <v>1</v>
      </c>
      <c r="W94" s="146">
        <v>209</v>
      </c>
      <c r="X94" s="66">
        <f>U94-W94</f>
        <v>-31</v>
      </c>
      <c r="Y94" s="116">
        <f t="shared" si="107"/>
        <v>-14.832535885167463</v>
      </c>
    </row>
    <row r="95" spans="1:25" ht="15.6" customHeight="1" x14ac:dyDescent="0.2">
      <c r="A95" s="71">
        <v>67</v>
      </c>
      <c r="B95" s="562" t="s">
        <v>57</v>
      </c>
      <c r="C95" s="90">
        <v>31</v>
      </c>
      <c r="D95" s="5">
        <v>10</v>
      </c>
      <c r="E95" s="5">
        <v>13</v>
      </c>
      <c r="F95" s="5">
        <v>1</v>
      </c>
      <c r="G95" s="5">
        <v>158</v>
      </c>
      <c r="H95" s="5">
        <v>38</v>
      </c>
      <c r="I95" s="5">
        <v>10</v>
      </c>
      <c r="J95" s="5">
        <v>6</v>
      </c>
      <c r="K95" s="5">
        <v>6</v>
      </c>
      <c r="L95" s="5">
        <v>8</v>
      </c>
      <c r="M95" s="5">
        <v>31</v>
      </c>
      <c r="N95" s="5">
        <v>3</v>
      </c>
      <c r="O95" s="5">
        <v>8</v>
      </c>
      <c r="P95" s="5">
        <v>35</v>
      </c>
      <c r="Q95" s="5">
        <v>12</v>
      </c>
      <c r="R95" s="68">
        <v>4</v>
      </c>
      <c r="S95" s="126">
        <v>1</v>
      </c>
      <c r="T95" s="71">
        <f t="shared" si="104"/>
        <v>370</v>
      </c>
      <c r="U95" s="402">
        <f t="shared" si="105"/>
        <v>375</v>
      </c>
      <c r="V95" s="102">
        <v>1</v>
      </c>
      <c r="W95" s="146">
        <v>306</v>
      </c>
      <c r="X95" s="66">
        <f t="shared" si="106"/>
        <v>69</v>
      </c>
      <c r="Y95" s="116">
        <f t="shared" si="107"/>
        <v>22.549019607843139</v>
      </c>
    </row>
    <row r="96" spans="1:25" ht="15.6" customHeight="1" x14ac:dyDescent="0.2">
      <c r="A96" s="75">
        <v>68</v>
      </c>
      <c r="B96" s="562" t="s">
        <v>59</v>
      </c>
      <c r="C96" s="90">
        <v>24</v>
      </c>
      <c r="D96" s="5">
        <v>6</v>
      </c>
      <c r="E96" s="5">
        <v>11</v>
      </c>
      <c r="F96" s="5">
        <v>137</v>
      </c>
      <c r="G96" s="5">
        <v>34</v>
      </c>
      <c r="H96" s="5">
        <v>16</v>
      </c>
      <c r="I96" s="5">
        <v>3</v>
      </c>
      <c r="J96" s="5">
        <v>2</v>
      </c>
      <c r="K96" s="5">
        <v>2</v>
      </c>
      <c r="L96" s="5">
        <v>12</v>
      </c>
      <c r="M96" s="5">
        <v>15</v>
      </c>
      <c r="N96" s="5">
        <v>3</v>
      </c>
      <c r="O96" s="5">
        <v>6</v>
      </c>
      <c r="P96" s="5">
        <v>365</v>
      </c>
      <c r="Q96" s="5">
        <v>5</v>
      </c>
      <c r="R96" s="68">
        <v>49</v>
      </c>
      <c r="S96" s="126">
        <v>3</v>
      </c>
      <c r="T96" s="71">
        <f>SUM(C96:Q96)</f>
        <v>641</v>
      </c>
      <c r="U96" s="402">
        <f t="shared" si="105"/>
        <v>693</v>
      </c>
      <c r="V96" s="102">
        <v>1</v>
      </c>
      <c r="W96" s="146">
        <v>690</v>
      </c>
      <c r="X96" s="66">
        <f t="shared" si="106"/>
        <v>3</v>
      </c>
      <c r="Y96" s="116">
        <f t="shared" si="107"/>
        <v>0.43478260869565216</v>
      </c>
    </row>
    <row r="97" spans="1:25" ht="15.6" customHeight="1" x14ac:dyDescent="0.2">
      <c r="A97" s="71">
        <v>69</v>
      </c>
      <c r="B97" s="562" t="s">
        <v>58</v>
      </c>
      <c r="C97" s="90">
        <v>15</v>
      </c>
      <c r="D97" s="5">
        <v>203</v>
      </c>
      <c r="E97" s="5">
        <v>0</v>
      </c>
      <c r="F97" s="5">
        <v>2</v>
      </c>
      <c r="G97" s="5">
        <v>14</v>
      </c>
      <c r="H97" s="5">
        <v>8</v>
      </c>
      <c r="I97" s="5">
        <v>1</v>
      </c>
      <c r="J97" s="5">
        <v>1</v>
      </c>
      <c r="K97" s="5">
        <v>1</v>
      </c>
      <c r="L97" s="5">
        <v>6</v>
      </c>
      <c r="M97" s="5">
        <v>17</v>
      </c>
      <c r="N97" s="5">
        <v>2</v>
      </c>
      <c r="O97" s="5">
        <v>7</v>
      </c>
      <c r="P97" s="5">
        <v>0</v>
      </c>
      <c r="Q97" s="5">
        <v>1</v>
      </c>
      <c r="R97" s="68">
        <v>2</v>
      </c>
      <c r="S97" s="126">
        <v>1</v>
      </c>
      <c r="T97" s="71">
        <f t="shared" si="104"/>
        <v>278</v>
      </c>
      <c r="U97" s="402">
        <f t="shared" si="105"/>
        <v>281</v>
      </c>
      <c r="V97" s="102">
        <v>1</v>
      </c>
      <c r="W97" s="146">
        <v>548</v>
      </c>
      <c r="X97" s="66">
        <f t="shared" si="106"/>
        <v>-267</v>
      </c>
      <c r="Y97" s="116">
        <f t="shared" si="107"/>
        <v>-48.722627737226276</v>
      </c>
    </row>
    <row r="98" spans="1:25" ht="15.6" customHeight="1" x14ac:dyDescent="0.2">
      <c r="A98" s="75">
        <v>70</v>
      </c>
      <c r="B98" s="562" t="s">
        <v>44</v>
      </c>
      <c r="C98" s="90">
        <v>70</v>
      </c>
      <c r="D98" s="5">
        <v>46</v>
      </c>
      <c r="E98" s="5">
        <v>29</v>
      </c>
      <c r="F98" s="5">
        <v>13</v>
      </c>
      <c r="G98" s="5">
        <v>92</v>
      </c>
      <c r="H98" s="5">
        <v>48</v>
      </c>
      <c r="I98" s="5">
        <v>22</v>
      </c>
      <c r="J98" s="5">
        <v>2</v>
      </c>
      <c r="K98" s="5">
        <v>17</v>
      </c>
      <c r="L98" s="5">
        <v>18</v>
      </c>
      <c r="M98" s="5">
        <v>33</v>
      </c>
      <c r="N98" s="5">
        <v>7</v>
      </c>
      <c r="O98" s="5">
        <v>21</v>
      </c>
      <c r="P98" s="5">
        <v>13</v>
      </c>
      <c r="Q98" s="5">
        <v>8</v>
      </c>
      <c r="R98" s="68">
        <v>28</v>
      </c>
      <c r="S98" s="126">
        <v>0</v>
      </c>
      <c r="T98" s="71">
        <f t="shared" si="104"/>
        <v>439</v>
      </c>
      <c r="U98" s="402">
        <f t="shared" si="105"/>
        <v>467</v>
      </c>
      <c r="V98" s="102">
        <v>1</v>
      </c>
      <c r="W98" s="146">
        <v>569</v>
      </c>
      <c r="X98" s="66">
        <f t="shared" si="106"/>
        <v>-102</v>
      </c>
      <c r="Y98" s="116">
        <f t="shared" si="107"/>
        <v>-17.926186291739896</v>
      </c>
    </row>
    <row r="99" spans="1:25" ht="15.6" customHeight="1" x14ac:dyDescent="0.25">
      <c r="A99" s="102"/>
      <c r="B99" s="562" t="s">
        <v>23</v>
      </c>
      <c r="C99" s="408">
        <f>SUM(C92:C98)</f>
        <v>509</v>
      </c>
      <c r="D99" s="405">
        <f>SUM(D92:D98)</f>
        <v>268</v>
      </c>
      <c r="E99" s="405">
        <f t="shared" ref="E99:Q99" si="108">SUM(E92:E98)</f>
        <v>57</v>
      </c>
      <c r="F99" s="405">
        <f t="shared" si="108"/>
        <v>157</v>
      </c>
      <c r="G99" s="405">
        <f t="shared" si="108"/>
        <v>329</v>
      </c>
      <c r="H99" s="405">
        <f t="shared" si="108"/>
        <v>128</v>
      </c>
      <c r="I99" s="405">
        <f t="shared" si="108"/>
        <v>40</v>
      </c>
      <c r="J99" s="405">
        <f t="shared" si="108"/>
        <v>11</v>
      </c>
      <c r="K99" s="405">
        <f t="shared" si="108"/>
        <v>27</v>
      </c>
      <c r="L99" s="405">
        <f t="shared" si="108"/>
        <v>47</v>
      </c>
      <c r="M99" s="405">
        <f t="shared" si="108"/>
        <v>111</v>
      </c>
      <c r="N99" s="405">
        <f t="shared" si="108"/>
        <v>16</v>
      </c>
      <c r="O99" s="405">
        <f t="shared" si="108"/>
        <v>50</v>
      </c>
      <c r="P99" s="405">
        <f t="shared" si="108"/>
        <v>735</v>
      </c>
      <c r="Q99" s="405">
        <f t="shared" si="108"/>
        <v>30</v>
      </c>
      <c r="R99" s="405">
        <f>SUM(R92:R98)</f>
        <v>84</v>
      </c>
      <c r="S99" s="405">
        <f>SUM(S92:S98)</f>
        <v>6</v>
      </c>
      <c r="T99" s="406">
        <f>SUM(T92:T98)</f>
        <v>2515</v>
      </c>
      <c r="U99" s="403">
        <f>SUM(U92:U98)</f>
        <v>2605</v>
      </c>
      <c r="V99" s="149"/>
      <c r="W99" s="146">
        <v>2817</v>
      </c>
      <c r="X99" s="66">
        <f>U99-W99</f>
        <v>-212</v>
      </c>
      <c r="Y99" s="116">
        <f>((U99-W99)/W99)*100</f>
        <v>-7.5257365992190266</v>
      </c>
    </row>
    <row r="100" spans="1:25" ht="15.6" customHeight="1" thickBot="1" x14ac:dyDescent="0.3">
      <c r="A100" s="72"/>
      <c r="B100" s="566" t="s">
        <v>27</v>
      </c>
      <c r="C100" s="407">
        <f t="shared" ref="C100:L100" si="109">C99/$U99*100</f>
        <v>19.539347408829176</v>
      </c>
      <c r="D100" s="294">
        <f t="shared" si="109"/>
        <v>10.287907869481765</v>
      </c>
      <c r="E100" s="294">
        <f t="shared" si="109"/>
        <v>2.1880998080614207</v>
      </c>
      <c r="F100" s="294">
        <f t="shared" si="109"/>
        <v>6.0268714011516318</v>
      </c>
      <c r="G100" s="294">
        <f t="shared" si="109"/>
        <v>12.629558541266794</v>
      </c>
      <c r="H100" s="294">
        <f t="shared" si="109"/>
        <v>4.9136276391554707</v>
      </c>
      <c r="I100" s="294">
        <f t="shared" si="109"/>
        <v>1.5355086372360844</v>
      </c>
      <c r="J100" s="294">
        <f t="shared" si="109"/>
        <v>0.42226487523992323</v>
      </c>
      <c r="K100" s="294">
        <f t="shared" si="109"/>
        <v>1.0364683301343569</v>
      </c>
      <c r="L100" s="294">
        <f t="shared" si="109"/>
        <v>1.8042226487523991</v>
      </c>
      <c r="M100" s="294">
        <f t="shared" ref="M100" si="110">M99/$U99*100</f>
        <v>4.2610364683301345</v>
      </c>
      <c r="N100" s="294">
        <f t="shared" ref="N100" si="111">N99/$U99*100</f>
        <v>0.61420345489443384</v>
      </c>
      <c r="O100" s="294">
        <f t="shared" ref="O100" si="112">O99/$U99*100</f>
        <v>1.9193857965451053</v>
      </c>
      <c r="P100" s="294">
        <f>P99/$U99*100</f>
        <v>28.214971209213051</v>
      </c>
      <c r="Q100" s="294">
        <f>Q99/$U99*100</f>
        <v>1.1516314779270633</v>
      </c>
      <c r="R100" s="294">
        <f>R99/$U99*100</f>
        <v>3.2245681381957776</v>
      </c>
      <c r="S100" s="294">
        <f>S99/$U99*100</f>
        <v>0.23032629558541268</v>
      </c>
      <c r="T100" s="364">
        <f t="shared" ref="T100" si="113">T99/$U99*100</f>
        <v>96.545105566218808</v>
      </c>
      <c r="U100" s="236">
        <f>U99/$U99*100</f>
        <v>100</v>
      </c>
      <c r="V100" s="150"/>
      <c r="W100" s="147"/>
      <c r="X100" s="66"/>
      <c r="Y100" s="116"/>
    </row>
    <row r="101" spans="1:25" ht="15.6" customHeight="1" thickBot="1" x14ac:dyDescent="0.25">
      <c r="A101" s="79" t="s">
        <v>11</v>
      </c>
      <c r="B101" s="564" t="s">
        <v>45</v>
      </c>
      <c r="C101" s="86" t="s">
        <v>12</v>
      </c>
      <c r="D101" s="81" t="s">
        <v>13</v>
      </c>
      <c r="E101" s="81" t="s">
        <v>14</v>
      </c>
      <c r="F101" s="81" t="s">
        <v>15</v>
      </c>
      <c r="G101" s="81" t="s">
        <v>16</v>
      </c>
      <c r="H101" s="81" t="s">
        <v>17</v>
      </c>
      <c r="I101" s="81" t="s">
        <v>24</v>
      </c>
      <c r="J101" s="81" t="s">
        <v>82</v>
      </c>
      <c r="K101" s="81" t="s">
        <v>83</v>
      </c>
      <c r="L101" s="81" t="s">
        <v>97</v>
      </c>
      <c r="M101" s="81" t="s">
        <v>98</v>
      </c>
      <c r="N101" s="81" t="s">
        <v>99</v>
      </c>
      <c r="O101" s="81" t="s">
        <v>136</v>
      </c>
      <c r="P101" s="81" t="s">
        <v>137</v>
      </c>
      <c r="Q101" s="81" t="s">
        <v>138</v>
      </c>
      <c r="R101" s="93" t="s">
        <v>18</v>
      </c>
      <c r="S101" s="84" t="s">
        <v>19</v>
      </c>
      <c r="T101" s="97" t="s">
        <v>20</v>
      </c>
      <c r="U101" s="145" t="s">
        <v>21</v>
      </c>
      <c r="V101" s="379" t="s">
        <v>81</v>
      </c>
      <c r="W101" s="221" t="s">
        <v>139</v>
      </c>
      <c r="X101" s="139" t="s">
        <v>89</v>
      </c>
      <c r="Y101" s="84" t="s">
        <v>90</v>
      </c>
    </row>
    <row r="102" spans="1:25" ht="15.6" customHeight="1" x14ac:dyDescent="0.2">
      <c r="A102" s="75">
        <v>1</v>
      </c>
      <c r="B102" s="561" t="s">
        <v>60</v>
      </c>
      <c r="C102" s="88">
        <v>20</v>
      </c>
      <c r="D102" s="12">
        <v>8</v>
      </c>
      <c r="E102" s="12">
        <v>54</v>
      </c>
      <c r="F102" s="12">
        <v>3</v>
      </c>
      <c r="G102" s="12">
        <v>14</v>
      </c>
      <c r="H102" s="12">
        <v>20</v>
      </c>
      <c r="I102" s="12">
        <v>5</v>
      </c>
      <c r="J102" s="12">
        <v>0</v>
      </c>
      <c r="K102" s="12">
        <v>1</v>
      </c>
      <c r="L102" s="12">
        <v>4</v>
      </c>
      <c r="M102" s="12">
        <v>6</v>
      </c>
      <c r="N102" s="12">
        <v>0</v>
      </c>
      <c r="O102" s="12">
        <v>4</v>
      </c>
      <c r="P102" s="12">
        <v>0</v>
      </c>
      <c r="Q102" s="12">
        <v>6</v>
      </c>
      <c r="R102" s="94">
        <v>2</v>
      </c>
      <c r="S102" s="128">
        <v>3</v>
      </c>
      <c r="T102" s="75">
        <f>SUM(C102:Q102)</f>
        <v>145</v>
      </c>
      <c r="U102" s="401">
        <f>SUM(C102:S102)</f>
        <v>150</v>
      </c>
      <c r="V102" s="98">
        <v>1</v>
      </c>
      <c r="W102" s="247">
        <v>146</v>
      </c>
      <c r="X102" s="66">
        <f t="shared" ref="X102:X139" si="114">U102-W102</f>
        <v>4</v>
      </c>
      <c r="Y102" s="116">
        <f t="shared" ref="Y102:Y139" si="115">((U102-W102)/W102)*100</f>
        <v>2.7397260273972601</v>
      </c>
    </row>
    <row r="103" spans="1:25" ht="15.6" customHeight="1" x14ac:dyDescent="0.2">
      <c r="A103" s="71"/>
      <c r="B103" s="562" t="s">
        <v>23</v>
      </c>
      <c r="C103" s="408">
        <f t="shared" ref="C103:U103" si="116">SUM(C102)</f>
        <v>20</v>
      </c>
      <c r="D103" s="406">
        <f t="shared" si="116"/>
        <v>8</v>
      </c>
      <c r="E103" s="406">
        <f t="shared" si="116"/>
        <v>54</v>
      </c>
      <c r="F103" s="406">
        <f t="shared" si="116"/>
        <v>3</v>
      </c>
      <c r="G103" s="406">
        <f t="shared" si="116"/>
        <v>14</v>
      </c>
      <c r="H103" s="406">
        <f t="shared" si="116"/>
        <v>20</v>
      </c>
      <c r="I103" s="406">
        <f t="shared" si="116"/>
        <v>5</v>
      </c>
      <c r="J103" s="406">
        <f t="shared" si="116"/>
        <v>0</v>
      </c>
      <c r="K103" s="406">
        <f t="shared" si="116"/>
        <v>1</v>
      </c>
      <c r="L103" s="406">
        <f t="shared" si="116"/>
        <v>4</v>
      </c>
      <c r="M103" s="406">
        <f t="shared" si="116"/>
        <v>6</v>
      </c>
      <c r="N103" s="406">
        <f t="shared" si="116"/>
        <v>0</v>
      </c>
      <c r="O103" s="406">
        <f t="shared" si="116"/>
        <v>4</v>
      </c>
      <c r="P103" s="406">
        <f t="shared" si="116"/>
        <v>0</v>
      </c>
      <c r="Q103" s="406">
        <f t="shared" si="116"/>
        <v>6</v>
      </c>
      <c r="R103" s="406">
        <f t="shared" si="116"/>
        <v>2</v>
      </c>
      <c r="S103" s="406">
        <f t="shared" si="116"/>
        <v>3</v>
      </c>
      <c r="T103" s="406">
        <f t="shared" si="116"/>
        <v>145</v>
      </c>
      <c r="U103" s="403">
        <f t="shared" si="116"/>
        <v>150</v>
      </c>
      <c r="V103" s="245"/>
      <c r="W103" s="243">
        <v>146</v>
      </c>
      <c r="X103" s="66">
        <f t="shared" si="114"/>
        <v>4</v>
      </c>
      <c r="Y103" s="116">
        <f t="shared" si="115"/>
        <v>2.7397260273972601</v>
      </c>
    </row>
    <row r="104" spans="1:25" ht="15.6" customHeight="1" thickBot="1" x14ac:dyDescent="0.25">
      <c r="A104" s="130"/>
      <c r="B104" s="563" t="s">
        <v>27</v>
      </c>
      <c r="C104" s="407">
        <f t="shared" ref="C104:U104" si="117">C103/$U103*100</f>
        <v>13.333333333333334</v>
      </c>
      <c r="D104" s="364">
        <f t="shared" si="117"/>
        <v>5.3333333333333339</v>
      </c>
      <c r="E104" s="364">
        <f t="shared" si="117"/>
        <v>36</v>
      </c>
      <c r="F104" s="364">
        <f t="shared" si="117"/>
        <v>2</v>
      </c>
      <c r="G104" s="364">
        <f t="shared" si="117"/>
        <v>9.3333333333333339</v>
      </c>
      <c r="H104" s="364">
        <f t="shared" si="117"/>
        <v>13.333333333333334</v>
      </c>
      <c r="I104" s="364">
        <f t="shared" si="117"/>
        <v>3.3333333333333335</v>
      </c>
      <c r="J104" s="364">
        <f t="shared" si="117"/>
        <v>0</v>
      </c>
      <c r="K104" s="364">
        <f t="shared" si="117"/>
        <v>0.66666666666666674</v>
      </c>
      <c r="L104" s="364">
        <f t="shared" si="117"/>
        <v>2.666666666666667</v>
      </c>
      <c r="M104" s="364">
        <f t="shared" si="117"/>
        <v>4</v>
      </c>
      <c r="N104" s="364">
        <f t="shared" si="117"/>
        <v>0</v>
      </c>
      <c r="O104" s="364">
        <f t="shared" si="117"/>
        <v>2.666666666666667</v>
      </c>
      <c r="P104" s="364">
        <f t="shared" si="117"/>
        <v>0</v>
      </c>
      <c r="Q104" s="364">
        <f t="shared" si="117"/>
        <v>4</v>
      </c>
      <c r="R104" s="364">
        <f t="shared" si="117"/>
        <v>1.3333333333333335</v>
      </c>
      <c r="S104" s="364">
        <f t="shared" si="117"/>
        <v>2</v>
      </c>
      <c r="T104" s="364">
        <f t="shared" si="117"/>
        <v>96.666666666666671</v>
      </c>
      <c r="U104" s="8">
        <f t="shared" si="117"/>
        <v>100</v>
      </c>
      <c r="V104" s="248"/>
      <c r="W104" s="249"/>
      <c r="X104" s="66"/>
      <c r="Y104" s="116"/>
    </row>
    <row r="105" spans="1:25" ht="15.6" customHeight="1" thickBot="1" x14ac:dyDescent="0.25">
      <c r="A105" s="79" t="s">
        <v>11</v>
      </c>
      <c r="B105" s="564" t="s">
        <v>61</v>
      </c>
      <c r="C105" s="86" t="s">
        <v>12</v>
      </c>
      <c r="D105" s="81" t="s">
        <v>13</v>
      </c>
      <c r="E105" s="81" t="s">
        <v>14</v>
      </c>
      <c r="F105" s="81" t="s">
        <v>15</v>
      </c>
      <c r="G105" s="81" t="s">
        <v>16</v>
      </c>
      <c r="H105" s="81" t="s">
        <v>17</v>
      </c>
      <c r="I105" s="81" t="s">
        <v>24</v>
      </c>
      <c r="J105" s="81" t="s">
        <v>82</v>
      </c>
      <c r="K105" s="81" t="s">
        <v>83</v>
      </c>
      <c r="L105" s="81" t="s">
        <v>97</v>
      </c>
      <c r="M105" s="81" t="s">
        <v>98</v>
      </c>
      <c r="N105" s="81" t="s">
        <v>99</v>
      </c>
      <c r="O105" s="81" t="s">
        <v>136</v>
      </c>
      <c r="P105" s="81" t="s">
        <v>137</v>
      </c>
      <c r="Q105" s="81" t="s">
        <v>138</v>
      </c>
      <c r="R105" s="93" t="s">
        <v>18</v>
      </c>
      <c r="S105" s="84" t="s">
        <v>19</v>
      </c>
      <c r="T105" s="97" t="s">
        <v>20</v>
      </c>
      <c r="U105" s="145" t="s">
        <v>21</v>
      </c>
      <c r="V105" s="97" t="s">
        <v>81</v>
      </c>
      <c r="W105" s="456" t="s">
        <v>139</v>
      </c>
      <c r="X105" s="139" t="s">
        <v>89</v>
      </c>
      <c r="Y105" s="84" t="s">
        <v>90</v>
      </c>
    </row>
    <row r="106" spans="1:25" ht="15.6" customHeight="1" x14ac:dyDescent="0.2">
      <c r="A106" s="75">
        <v>2</v>
      </c>
      <c r="B106" s="561" t="s">
        <v>62</v>
      </c>
      <c r="C106" s="397">
        <v>17</v>
      </c>
      <c r="D106" s="398">
        <v>4</v>
      </c>
      <c r="E106" s="398">
        <v>13</v>
      </c>
      <c r="F106" s="398">
        <v>1</v>
      </c>
      <c r="G106" s="398">
        <v>5</v>
      </c>
      <c r="H106" s="398">
        <v>5</v>
      </c>
      <c r="I106" s="398">
        <v>0</v>
      </c>
      <c r="J106" s="398">
        <v>0</v>
      </c>
      <c r="K106" s="398">
        <v>16</v>
      </c>
      <c r="L106" s="398">
        <v>2</v>
      </c>
      <c r="M106" s="398">
        <v>2</v>
      </c>
      <c r="N106" s="398">
        <v>6</v>
      </c>
      <c r="O106" s="398">
        <v>5</v>
      </c>
      <c r="P106" s="398">
        <v>3</v>
      </c>
      <c r="Q106" s="398">
        <v>15</v>
      </c>
      <c r="R106" s="435">
        <v>7</v>
      </c>
      <c r="S106" s="345">
        <v>1</v>
      </c>
      <c r="T106" s="341">
        <f>SUM(C106:Q106)</f>
        <v>94</v>
      </c>
      <c r="U106" s="436">
        <f>SUM(C106:S106)</f>
        <v>102</v>
      </c>
      <c r="V106" s="98">
        <v>1</v>
      </c>
      <c r="W106" s="247">
        <v>264</v>
      </c>
      <c r="X106" s="66">
        <f t="shared" si="114"/>
        <v>-162</v>
      </c>
      <c r="Y106" s="116">
        <f t="shared" si="115"/>
        <v>-61.363636363636367</v>
      </c>
    </row>
    <row r="107" spans="1:25" ht="15.6" customHeight="1" x14ac:dyDescent="0.2">
      <c r="A107" s="71"/>
      <c r="B107" s="567" t="s">
        <v>23</v>
      </c>
      <c r="C107" s="431">
        <f t="shared" ref="C107:U107" si="118">SUM(C106)</f>
        <v>17</v>
      </c>
      <c r="D107" s="433">
        <f t="shared" si="118"/>
        <v>4</v>
      </c>
      <c r="E107" s="431">
        <f t="shared" si="118"/>
        <v>13</v>
      </c>
      <c r="F107" s="425">
        <f t="shared" si="118"/>
        <v>1</v>
      </c>
      <c r="G107" s="425">
        <f t="shared" si="118"/>
        <v>5</v>
      </c>
      <c r="H107" s="425">
        <f t="shared" si="118"/>
        <v>5</v>
      </c>
      <c r="I107" s="425">
        <f t="shared" si="118"/>
        <v>0</v>
      </c>
      <c r="J107" s="425">
        <f t="shared" si="118"/>
        <v>0</v>
      </c>
      <c r="K107" s="425">
        <f t="shared" si="118"/>
        <v>16</v>
      </c>
      <c r="L107" s="425">
        <f t="shared" si="118"/>
        <v>2</v>
      </c>
      <c r="M107" s="425">
        <f t="shared" si="118"/>
        <v>2</v>
      </c>
      <c r="N107" s="425">
        <f t="shared" si="118"/>
        <v>6</v>
      </c>
      <c r="O107" s="425">
        <f t="shared" si="118"/>
        <v>5</v>
      </c>
      <c r="P107" s="425">
        <f t="shared" si="118"/>
        <v>3</v>
      </c>
      <c r="Q107" s="425">
        <f t="shared" si="118"/>
        <v>15</v>
      </c>
      <c r="R107" s="425">
        <f t="shared" si="118"/>
        <v>7</v>
      </c>
      <c r="S107" s="425">
        <f t="shared" si="118"/>
        <v>1</v>
      </c>
      <c r="T107" s="425">
        <f t="shared" si="118"/>
        <v>94</v>
      </c>
      <c r="U107" s="448">
        <f t="shared" si="118"/>
        <v>102</v>
      </c>
      <c r="V107" s="434"/>
      <c r="W107" s="243">
        <v>264</v>
      </c>
      <c r="X107" s="66">
        <f t="shared" si="114"/>
        <v>-162</v>
      </c>
      <c r="Y107" s="116">
        <f t="shared" si="115"/>
        <v>-61.363636363636367</v>
      </c>
    </row>
    <row r="108" spans="1:25" ht="15.6" customHeight="1" thickBot="1" x14ac:dyDescent="0.25">
      <c r="A108" s="130"/>
      <c r="B108" s="563" t="s">
        <v>27</v>
      </c>
      <c r="C108" s="407">
        <f t="shared" ref="C108:U108" si="119">C107/$U107*100</f>
        <v>16.666666666666664</v>
      </c>
      <c r="D108" s="8">
        <f t="shared" si="119"/>
        <v>3.9215686274509802</v>
      </c>
      <c r="E108" s="420">
        <f t="shared" si="119"/>
        <v>12.745098039215685</v>
      </c>
      <c r="F108" s="364">
        <f t="shared" si="119"/>
        <v>0.98039215686274506</v>
      </c>
      <c r="G108" s="364">
        <f t="shared" si="119"/>
        <v>4.9019607843137258</v>
      </c>
      <c r="H108" s="364">
        <f t="shared" si="119"/>
        <v>4.9019607843137258</v>
      </c>
      <c r="I108" s="364">
        <f t="shared" si="119"/>
        <v>0</v>
      </c>
      <c r="J108" s="364">
        <f t="shared" si="119"/>
        <v>0</v>
      </c>
      <c r="K108" s="364">
        <f t="shared" si="119"/>
        <v>15.686274509803921</v>
      </c>
      <c r="L108" s="364">
        <f t="shared" si="119"/>
        <v>1.9607843137254901</v>
      </c>
      <c r="M108" s="364">
        <f t="shared" si="119"/>
        <v>1.9607843137254901</v>
      </c>
      <c r="N108" s="364">
        <f t="shared" si="119"/>
        <v>5.8823529411764701</v>
      </c>
      <c r="O108" s="364">
        <f t="shared" si="119"/>
        <v>4.9019607843137258</v>
      </c>
      <c r="P108" s="364">
        <f t="shared" si="119"/>
        <v>2.9411764705882351</v>
      </c>
      <c r="Q108" s="364">
        <f t="shared" si="119"/>
        <v>14.705882352941178</v>
      </c>
      <c r="R108" s="364">
        <f t="shared" si="119"/>
        <v>6.8627450980392162</v>
      </c>
      <c r="S108" s="364">
        <f t="shared" si="119"/>
        <v>0.98039215686274506</v>
      </c>
      <c r="T108" s="364">
        <f t="shared" si="119"/>
        <v>92.156862745098039</v>
      </c>
      <c r="U108" s="8">
        <f t="shared" si="119"/>
        <v>100</v>
      </c>
      <c r="V108" s="248"/>
      <c r="W108" s="249"/>
      <c r="X108" s="66"/>
      <c r="Y108" s="116"/>
    </row>
    <row r="109" spans="1:25" ht="15.6" customHeight="1" thickBot="1" x14ac:dyDescent="0.25">
      <c r="A109" s="79" t="s">
        <v>11</v>
      </c>
      <c r="B109" s="564" t="s">
        <v>63</v>
      </c>
      <c r="C109" s="86" t="s">
        <v>12</v>
      </c>
      <c r="D109" s="81" t="s">
        <v>13</v>
      </c>
      <c r="E109" s="289" t="s">
        <v>14</v>
      </c>
      <c r="F109" s="81" t="s">
        <v>15</v>
      </c>
      <c r="G109" s="81" t="s">
        <v>16</v>
      </c>
      <c r="H109" s="81" t="s">
        <v>17</v>
      </c>
      <c r="I109" s="81" t="s">
        <v>24</v>
      </c>
      <c r="J109" s="81" t="s">
        <v>82</v>
      </c>
      <c r="K109" s="81" t="s">
        <v>83</v>
      </c>
      <c r="L109" s="81" t="s">
        <v>97</v>
      </c>
      <c r="M109" s="81" t="s">
        <v>98</v>
      </c>
      <c r="N109" s="81" t="s">
        <v>99</v>
      </c>
      <c r="O109" s="81" t="s">
        <v>136</v>
      </c>
      <c r="P109" s="81" t="s">
        <v>137</v>
      </c>
      <c r="Q109" s="81" t="s">
        <v>138</v>
      </c>
      <c r="R109" s="93" t="s">
        <v>18</v>
      </c>
      <c r="S109" s="84" t="s">
        <v>19</v>
      </c>
      <c r="T109" s="97" t="s">
        <v>20</v>
      </c>
      <c r="U109" s="145" t="s">
        <v>21</v>
      </c>
      <c r="V109" s="97" t="s">
        <v>81</v>
      </c>
      <c r="W109" s="456" t="s">
        <v>139</v>
      </c>
      <c r="X109" s="139" t="s">
        <v>89</v>
      </c>
      <c r="Y109" s="84" t="s">
        <v>90</v>
      </c>
    </row>
    <row r="110" spans="1:25" ht="15.6" customHeight="1" x14ac:dyDescent="0.2">
      <c r="A110" s="75">
        <v>3</v>
      </c>
      <c r="B110" s="561" t="s">
        <v>64</v>
      </c>
      <c r="C110" s="88">
        <v>15</v>
      </c>
      <c r="D110" s="12">
        <v>8</v>
      </c>
      <c r="E110" s="12">
        <v>0</v>
      </c>
      <c r="F110" s="12">
        <v>3</v>
      </c>
      <c r="G110" s="12">
        <v>1</v>
      </c>
      <c r="H110" s="12">
        <v>5</v>
      </c>
      <c r="I110" s="12">
        <v>4</v>
      </c>
      <c r="J110" s="12">
        <v>0</v>
      </c>
      <c r="K110" s="12">
        <v>22</v>
      </c>
      <c r="L110" s="12">
        <v>0</v>
      </c>
      <c r="M110" s="12">
        <v>16</v>
      </c>
      <c r="N110" s="12">
        <v>1</v>
      </c>
      <c r="O110" s="12">
        <v>0</v>
      </c>
      <c r="P110" s="12">
        <v>0</v>
      </c>
      <c r="Q110" s="12">
        <v>3</v>
      </c>
      <c r="R110" s="94">
        <v>0</v>
      </c>
      <c r="S110" s="128">
        <v>1</v>
      </c>
      <c r="T110" s="75">
        <f>SUM(C110:Q110)</f>
        <v>78</v>
      </c>
      <c r="U110" s="401">
        <f>SUM(C110:S110)</f>
        <v>79</v>
      </c>
      <c r="V110" s="98">
        <v>1</v>
      </c>
      <c r="W110" s="247">
        <v>75</v>
      </c>
      <c r="X110" s="66">
        <f t="shared" si="114"/>
        <v>4</v>
      </c>
      <c r="Y110" s="116">
        <f t="shared" si="115"/>
        <v>5.3333333333333339</v>
      </c>
    </row>
    <row r="111" spans="1:25" ht="15.6" customHeight="1" x14ac:dyDescent="0.2">
      <c r="A111" s="71"/>
      <c r="B111" s="562" t="s">
        <v>22</v>
      </c>
      <c r="C111" s="408">
        <f t="shared" ref="C111:U111" si="120">SUM(C110)</f>
        <v>15</v>
      </c>
      <c r="D111" s="406">
        <f t="shared" si="120"/>
        <v>8</v>
      </c>
      <c r="E111" s="406">
        <f t="shared" si="120"/>
        <v>0</v>
      </c>
      <c r="F111" s="406">
        <f t="shared" si="120"/>
        <v>3</v>
      </c>
      <c r="G111" s="406">
        <f t="shared" si="120"/>
        <v>1</v>
      </c>
      <c r="H111" s="406">
        <f t="shared" si="120"/>
        <v>5</v>
      </c>
      <c r="I111" s="406">
        <f t="shared" si="120"/>
        <v>4</v>
      </c>
      <c r="J111" s="406">
        <f t="shared" si="120"/>
        <v>0</v>
      </c>
      <c r="K111" s="406">
        <f t="shared" si="120"/>
        <v>22</v>
      </c>
      <c r="L111" s="406">
        <f t="shared" si="120"/>
        <v>0</v>
      </c>
      <c r="M111" s="406">
        <f t="shared" si="120"/>
        <v>16</v>
      </c>
      <c r="N111" s="406">
        <f t="shared" si="120"/>
        <v>1</v>
      </c>
      <c r="O111" s="406">
        <f t="shared" si="120"/>
        <v>0</v>
      </c>
      <c r="P111" s="406">
        <f t="shared" si="120"/>
        <v>0</v>
      </c>
      <c r="Q111" s="406">
        <f t="shared" si="120"/>
        <v>3</v>
      </c>
      <c r="R111" s="406">
        <f t="shared" si="120"/>
        <v>0</v>
      </c>
      <c r="S111" s="406">
        <f t="shared" si="120"/>
        <v>1</v>
      </c>
      <c r="T111" s="406">
        <f t="shared" si="120"/>
        <v>78</v>
      </c>
      <c r="U111" s="403">
        <f t="shared" si="120"/>
        <v>79</v>
      </c>
      <c r="V111" s="245"/>
      <c r="W111" s="243">
        <v>75</v>
      </c>
      <c r="X111" s="66">
        <f t="shared" si="114"/>
        <v>4</v>
      </c>
      <c r="Y111" s="116">
        <f t="shared" si="115"/>
        <v>5.3333333333333339</v>
      </c>
    </row>
    <row r="112" spans="1:25" ht="15.6" customHeight="1" thickBot="1" x14ac:dyDescent="0.25">
      <c r="A112" s="130"/>
      <c r="B112" s="563" t="s">
        <v>27</v>
      </c>
      <c r="C112" s="407">
        <f t="shared" ref="C112:U112" si="121">C111/$U111*100</f>
        <v>18.9873417721519</v>
      </c>
      <c r="D112" s="364">
        <f t="shared" si="121"/>
        <v>10.126582278481013</v>
      </c>
      <c r="E112" s="364">
        <f t="shared" si="121"/>
        <v>0</v>
      </c>
      <c r="F112" s="364">
        <f t="shared" si="121"/>
        <v>3.79746835443038</v>
      </c>
      <c r="G112" s="364">
        <f t="shared" si="121"/>
        <v>1.2658227848101267</v>
      </c>
      <c r="H112" s="364">
        <f t="shared" si="121"/>
        <v>6.3291139240506329</v>
      </c>
      <c r="I112" s="364">
        <f t="shared" si="121"/>
        <v>5.0632911392405067</v>
      </c>
      <c r="J112" s="364">
        <f t="shared" si="121"/>
        <v>0</v>
      </c>
      <c r="K112" s="364">
        <f t="shared" si="121"/>
        <v>27.848101265822784</v>
      </c>
      <c r="L112" s="364">
        <f t="shared" si="121"/>
        <v>0</v>
      </c>
      <c r="M112" s="364">
        <f t="shared" si="121"/>
        <v>20.253164556962027</v>
      </c>
      <c r="N112" s="364">
        <f t="shared" si="121"/>
        <v>1.2658227848101267</v>
      </c>
      <c r="O112" s="364">
        <f t="shared" si="121"/>
        <v>0</v>
      </c>
      <c r="P112" s="364">
        <f t="shared" si="121"/>
        <v>0</v>
      </c>
      <c r="Q112" s="364">
        <f t="shared" si="121"/>
        <v>3.79746835443038</v>
      </c>
      <c r="R112" s="364">
        <f t="shared" si="121"/>
        <v>0</v>
      </c>
      <c r="S112" s="364">
        <f t="shared" si="121"/>
        <v>1.2658227848101267</v>
      </c>
      <c r="T112" s="364">
        <f t="shared" si="121"/>
        <v>98.734177215189874</v>
      </c>
      <c r="U112" s="8">
        <f t="shared" si="121"/>
        <v>100</v>
      </c>
      <c r="V112" s="248"/>
      <c r="W112" s="249"/>
      <c r="X112" s="66"/>
      <c r="Y112" s="116"/>
    </row>
    <row r="113" spans="1:25" ht="15.6" customHeight="1" thickBot="1" x14ac:dyDescent="0.25">
      <c r="A113" s="79" t="s">
        <v>11</v>
      </c>
      <c r="B113" s="564" t="s">
        <v>65</v>
      </c>
      <c r="C113" s="86" t="s">
        <v>12</v>
      </c>
      <c r="D113" s="81" t="s">
        <v>13</v>
      </c>
      <c r="E113" s="81" t="s">
        <v>14</v>
      </c>
      <c r="F113" s="81" t="s">
        <v>15</v>
      </c>
      <c r="G113" s="81" t="s">
        <v>16</v>
      </c>
      <c r="H113" s="81" t="s">
        <v>17</v>
      </c>
      <c r="I113" s="81" t="s">
        <v>24</v>
      </c>
      <c r="J113" s="81" t="s">
        <v>82</v>
      </c>
      <c r="K113" s="81" t="s">
        <v>83</v>
      </c>
      <c r="L113" s="81" t="s">
        <v>97</v>
      </c>
      <c r="M113" s="81" t="s">
        <v>98</v>
      </c>
      <c r="N113" s="81" t="s">
        <v>99</v>
      </c>
      <c r="O113" s="81" t="s">
        <v>136</v>
      </c>
      <c r="P113" s="81" t="s">
        <v>137</v>
      </c>
      <c r="Q113" s="81" t="s">
        <v>138</v>
      </c>
      <c r="R113" s="93" t="s">
        <v>18</v>
      </c>
      <c r="S113" s="84" t="s">
        <v>19</v>
      </c>
      <c r="T113" s="97" t="s">
        <v>20</v>
      </c>
      <c r="U113" s="145" t="s">
        <v>21</v>
      </c>
      <c r="V113" s="97" t="s">
        <v>81</v>
      </c>
      <c r="W113" s="456" t="s">
        <v>139</v>
      </c>
      <c r="X113" s="139" t="s">
        <v>89</v>
      </c>
      <c r="Y113" s="84" t="s">
        <v>90</v>
      </c>
    </row>
    <row r="114" spans="1:25" ht="15.6" customHeight="1" x14ac:dyDescent="0.2">
      <c r="A114" s="75">
        <v>4</v>
      </c>
      <c r="B114" s="561" t="s">
        <v>66</v>
      </c>
      <c r="C114" s="88">
        <v>1</v>
      </c>
      <c r="D114" s="12">
        <v>0</v>
      </c>
      <c r="E114" s="12">
        <v>1</v>
      </c>
      <c r="F114" s="12">
        <v>0</v>
      </c>
      <c r="G114" s="12">
        <v>24</v>
      </c>
      <c r="H114" s="12">
        <v>8</v>
      </c>
      <c r="I114" s="12">
        <v>1</v>
      </c>
      <c r="J114" s="12">
        <v>41</v>
      </c>
      <c r="K114" s="12">
        <v>2</v>
      </c>
      <c r="L114" s="12">
        <v>3</v>
      </c>
      <c r="M114" s="12">
        <v>5</v>
      </c>
      <c r="N114" s="12">
        <v>2</v>
      </c>
      <c r="O114" s="12">
        <v>2</v>
      </c>
      <c r="P114" s="12">
        <v>1</v>
      </c>
      <c r="Q114" s="12">
        <v>0</v>
      </c>
      <c r="R114" s="94">
        <v>0</v>
      </c>
      <c r="S114" s="128">
        <v>0</v>
      </c>
      <c r="T114" s="75">
        <f>SUM(C114:Q114)</f>
        <v>91</v>
      </c>
      <c r="U114" s="401">
        <f>SUM(C114:S114)</f>
        <v>91</v>
      </c>
      <c r="V114" s="98">
        <v>1</v>
      </c>
      <c r="W114" s="247">
        <v>81</v>
      </c>
      <c r="X114" s="66">
        <f t="shared" si="114"/>
        <v>10</v>
      </c>
      <c r="Y114" s="116">
        <f t="shared" si="115"/>
        <v>12.345679012345679</v>
      </c>
    </row>
    <row r="115" spans="1:25" ht="15.6" customHeight="1" x14ac:dyDescent="0.2">
      <c r="A115" s="71"/>
      <c r="B115" s="562" t="s">
        <v>23</v>
      </c>
      <c r="C115" s="408">
        <f t="shared" ref="C115:U115" si="122">SUM(C114)</f>
        <v>1</v>
      </c>
      <c r="D115" s="406">
        <f t="shared" si="122"/>
        <v>0</v>
      </c>
      <c r="E115" s="406">
        <f t="shared" si="122"/>
        <v>1</v>
      </c>
      <c r="F115" s="406">
        <f t="shared" si="122"/>
        <v>0</v>
      </c>
      <c r="G115" s="406">
        <f t="shared" si="122"/>
        <v>24</v>
      </c>
      <c r="H115" s="406">
        <f t="shared" si="122"/>
        <v>8</v>
      </c>
      <c r="I115" s="406">
        <f t="shared" si="122"/>
        <v>1</v>
      </c>
      <c r="J115" s="406">
        <f t="shared" si="122"/>
        <v>41</v>
      </c>
      <c r="K115" s="406">
        <f t="shared" si="122"/>
        <v>2</v>
      </c>
      <c r="L115" s="406">
        <f t="shared" si="122"/>
        <v>3</v>
      </c>
      <c r="M115" s="406">
        <f t="shared" si="122"/>
        <v>5</v>
      </c>
      <c r="N115" s="406">
        <f t="shared" si="122"/>
        <v>2</v>
      </c>
      <c r="O115" s="406">
        <f t="shared" si="122"/>
        <v>2</v>
      </c>
      <c r="P115" s="406">
        <f t="shared" si="122"/>
        <v>1</v>
      </c>
      <c r="Q115" s="406">
        <f t="shared" si="122"/>
        <v>0</v>
      </c>
      <c r="R115" s="406">
        <f t="shared" si="122"/>
        <v>0</v>
      </c>
      <c r="S115" s="406">
        <f t="shared" si="122"/>
        <v>0</v>
      </c>
      <c r="T115" s="406">
        <f t="shared" si="122"/>
        <v>91</v>
      </c>
      <c r="U115" s="403">
        <f t="shared" si="122"/>
        <v>91</v>
      </c>
      <c r="V115" s="245"/>
      <c r="W115" s="243">
        <v>81</v>
      </c>
      <c r="X115" s="66">
        <f t="shared" si="114"/>
        <v>10</v>
      </c>
      <c r="Y115" s="116">
        <f t="shared" si="115"/>
        <v>12.345679012345679</v>
      </c>
    </row>
    <row r="116" spans="1:25" ht="15.6" customHeight="1" thickBot="1" x14ac:dyDescent="0.25">
      <c r="A116" s="130"/>
      <c r="B116" s="563" t="s">
        <v>27</v>
      </c>
      <c r="C116" s="407">
        <f t="shared" ref="C116:U116" si="123">C115/$U115*100</f>
        <v>1.098901098901099</v>
      </c>
      <c r="D116" s="364">
        <f t="shared" si="123"/>
        <v>0</v>
      </c>
      <c r="E116" s="364">
        <f t="shared" si="123"/>
        <v>1.098901098901099</v>
      </c>
      <c r="F116" s="364">
        <f t="shared" si="123"/>
        <v>0</v>
      </c>
      <c r="G116" s="364">
        <f t="shared" si="123"/>
        <v>26.373626373626376</v>
      </c>
      <c r="H116" s="364">
        <f t="shared" si="123"/>
        <v>8.791208791208792</v>
      </c>
      <c r="I116" s="364">
        <f t="shared" si="123"/>
        <v>1.098901098901099</v>
      </c>
      <c r="J116" s="364">
        <f t="shared" si="123"/>
        <v>45.054945054945058</v>
      </c>
      <c r="K116" s="364">
        <f t="shared" si="123"/>
        <v>2.197802197802198</v>
      </c>
      <c r="L116" s="364">
        <f t="shared" si="123"/>
        <v>3.296703296703297</v>
      </c>
      <c r="M116" s="364">
        <f t="shared" si="123"/>
        <v>5.4945054945054945</v>
      </c>
      <c r="N116" s="364">
        <f t="shared" si="123"/>
        <v>2.197802197802198</v>
      </c>
      <c r="O116" s="364">
        <f t="shared" si="123"/>
        <v>2.197802197802198</v>
      </c>
      <c r="P116" s="364">
        <f t="shared" si="123"/>
        <v>1.098901098901099</v>
      </c>
      <c r="Q116" s="364">
        <f t="shared" si="123"/>
        <v>0</v>
      </c>
      <c r="R116" s="364">
        <f t="shared" si="123"/>
        <v>0</v>
      </c>
      <c r="S116" s="364">
        <f t="shared" si="123"/>
        <v>0</v>
      </c>
      <c r="T116" s="364">
        <f t="shared" si="123"/>
        <v>100</v>
      </c>
      <c r="U116" s="8">
        <f t="shared" si="123"/>
        <v>100</v>
      </c>
      <c r="V116" s="248"/>
      <c r="W116" s="249"/>
      <c r="X116" s="66"/>
      <c r="Y116" s="116"/>
    </row>
    <row r="117" spans="1:25" ht="15.6" customHeight="1" thickBot="1" x14ac:dyDescent="0.25">
      <c r="A117" s="79" t="s">
        <v>11</v>
      </c>
      <c r="B117" s="564" t="s">
        <v>67</v>
      </c>
      <c r="C117" s="86" t="s">
        <v>12</v>
      </c>
      <c r="D117" s="81" t="s">
        <v>13</v>
      </c>
      <c r="E117" s="81" t="s">
        <v>14</v>
      </c>
      <c r="F117" s="81" t="s">
        <v>15</v>
      </c>
      <c r="G117" s="81" t="s">
        <v>16</v>
      </c>
      <c r="H117" s="81" t="s">
        <v>17</v>
      </c>
      <c r="I117" s="81" t="s">
        <v>24</v>
      </c>
      <c r="J117" s="81" t="s">
        <v>82</v>
      </c>
      <c r="K117" s="81" t="s">
        <v>83</v>
      </c>
      <c r="L117" s="81" t="s">
        <v>97</v>
      </c>
      <c r="M117" s="81" t="s">
        <v>98</v>
      </c>
      <c r="N117" s="81" t="s">
        <v>99</v>
      </c>
      <c r="O117" s="81" t="s">
        <v>136</v>
      </c>
      <c r="P117" s="81" t="s">
        <v>137</v>
      </c>
      <c r="Q117" s="81" t="s">
        <v>138</v>
      </c>
      <c r="R117" s="93" t="s">
        <v>18</v>
      </c>
      <c r="S117" s="84" t="s">
        <v>19</v>
      </c>
      <c r="T117" s="97" t="s">
        <v>20</v>
      </c>
      <c r="U117" s="145" t="s">
        <v>21</v>
      </c>
      <c r="V117" s="97" t="s">
        <v>81</v>
      </c>
      <c r="W117" s="456" t="s">
        <v>139</v>
      </c>
      <c r="X117" s="139" t="s">
        <v>89</v>
      </c>
      <c r="Y117" s="84" t="s">
        <v>90</v>
      </c>
    </row>
    <row r="118" spans="1:25" ht="15.6" customHeight="1" x14ac:dyDescent="0.2">
      <c r="A118" s="75">
        <v>5</v>
      </c>
      <c r="B118" s="561" t="s">
        <v>68</v>
      </c>
      <c r="C118" s="88">
        <v>66</v>
      </c>
      <c r="D118" s="12">
        <v>3</v>
      </c>
      <c r="E118" s="12">
        <v>3</v>
      </c>
      <c r="F118" s="12">
        <v>2</v>
      </c>
      <c r="G118" s="12">
        <v>37</v>
      </c>
      <c r="H118" s="12">
        <v>34</v>
      </c>
      <c r="I118" s="12">
        <v>5</v>
      </c>
      <c r="J118" s="12">
        <v>10</v>
      </c>
      <c r="K118" s="12">
        <v>8</v>
      </c>
      <c r="L118" s="12">
        <v>14</v>
      </c>
      <c r="M118" s="12">
        <v>21</v>
      </c>
      <c r="N118" s="12">
        <v>4</v>
      </c>
      <c r="O118" s="12">
        <v>2</v>
      </c>
      <c r="P118" s="12">
        <v>4</v>
      </c>
      <c r="Q118" s="12">
        <v>23</v>
      </c>
      <c r="R118" s="94">
        <v>3</v>
      </c>
      <c r="S118" s="128">
        <v>2</v>
      </c>
      <c r="T118" s="75">
        <f>SUM(C118:Q118)</f>
        <v>236</v>
      </c>
      <c r="U118" s="401">
        <f>SUM(C118:S118)</f>
        <v>241</v>
      </c>
      <c r="V118" s="98">
        <v>1</v>
      </c>
      <c r="W118" s="247">
        <v>239</v>
      </c>
      <c r="X118" s="66">
        <f t="shared" si="114"/>
        <v>2</v>
      </c>
      <c r="Y118" s="116">
        <f t="shared" si="115"/>
        <v>0.83682008368200833</v>
      </c>
    </row>
    <row r="119" spans="1:25" ht="15.6" customHeight="1" x14ac:dyDescent="0.2">
      <c r="A119" s="71"/>
      <c r="B119" s="562" t="s">
        <v>23</v>
      </c>
      <c r="C119" s="408">
        <f>SUM(C118)</f>
        <v>66</v>
      </c>
      <c r="D119" s="405">
        <f t="shared" ref="D119" si="124">SUM(D118)</f>
        <v>3</v>
      </c>
      <c r="E119" s="405">
        <f t="shared" ref="E119" si="125">SUM(E118)</f>
        <v>3</v>
      </c>
      <c r="F119" s="405">
        <f t="shared" ref="F119" si="126">SUM(F118)</f>
        <v>2</v>
      </c>
      <c r="G119" s="405">
        <f t="shared" ref="G119" si="127">SUM(G118)</f>
        <v>37</v>
      </c>
      <c r="H119" s="405">
        <f t="shared" ref="H119" si="128">SUM(H118)</f>
        <v>34</v>
      </c>
      <c r="I119" s="405">
        <f t="shared" ref="I119" si="129">SUM(I118)</f>
        <v>5</v>
      </c>
      <c r="J119" s="405">
        <f t="shared" ref="J119" si="130">SUM(J118)</f>
        <v>10</v>
      </c>
      <c r="K119" s="405">
        <f t="shared" ref="K119" si="131">SUM(K118)</f>
        <v>8</v>
      </c>
      <c r="L119" s="405">
        <f t="shared" ref="L119:O119" si="132">SUM(L118)</f>
        <v>14</v>
      </c>
      <c r="M119" s="405">
        <f t="shared" si="132"/>
        <v>21</v>
      </c>
      <c r="N119" s="405">
        <f t="shared" si="132"/>
        <v>4</v>
      </c>
      <c r="O119" s="405">
        <f t="shared" si="132"/>
        <v>2</v>
      </c>
      <c r="P119" s="405">
        <f t="shared" ref="P119" si="133">SUM(P118)</f>
        <v>4</v>
      </c>
      <c r="Q119" s="405">
        <f t="shared" ref="Q119" si="134">SUM(Q118)</f>
        <v>23</v>
      </c>
      <c r="R119" s="405">
        <f t="shared" ref="R119" si="135">SUM(R118)</f>
        <v>3</v>
      </c>
      <c r="S119" s="405">
        <f t="shared" ref="S119" si="136">SUM(S118)</f>
        <v>2</v>
      </c>
      <c r="T119" s="405">
        <f t="shared" ref="T119" si="137">SUM(T118)</f>
        <v>236</v>
      </c>
      <c r="U119" s="437">
        <f t="shared" ref="U119" si="138">SUM(U118)</f>
        <v>241</v>
      </c>
      <c r="V119" s="245"/>
      <c r="W119" s="243">
        <v>239</v>
      </c>
      <c r="X119" s="66">
        <f t="shared" si="114"/>
        <v>2</v>
      </c>
      <c r="Y119" s="116">
        <f t="shared" si="115"/>
        <v>0.83682008368200833</v>
      </c>
    </row>
    <row r="120" spans="1:25" ht="15.6" customHeight="1" thickBot="1" x14ac:dyDescent="0.25">
      <c r="A120" s="130"/>
      <c r="B120" s="563" t="s">
        <v>27</v>
      </c>
      <c r="C120" s="407">
        <f t="shared" ref="C120:U120" si="139">C119/$U119*100</f>
        <v>27.385892116182575</v>
      </c>
      <c r="D120" s="294">
        <f t="shared" si="139"/>
        <v>1.2448132780082988</v>
      </c>
      <c r="E120" s="294">
        <f t="shared" si="139"/>
        <v>1.2448132780082988</v>
      </c>
      <c r="F120" s="294">
        <f t="shared" si="139"/>
        <v>0.82987551867219922</v>
      </c>
      <c r="G120" s="294">
        <f t="shared" si="139"/>
        <v>15.352697095435685</v>
      </c>
      <c r="H120" s="294">
        <f t="shared" si="139"/>
        <v>14.107883817427386</v>
      </c>
      <c r="I120" s="294">
        <f t="shared" si="139"/>
        <v>2.0746887966804977</v>
      </c>
      <c r="J120" s="294">
        <f t="shared" si="139"/>
        <v>4.1493775933609953</v>
      </c>
      <c r="K120" s="294">
        <f t="shared" si="139"/>
        <v>3.3195020746887969</v>
      </c>
      <c r="L120" s="294">
        <f t="shared" si="139"/>
        <v>5.809128630705394</v>
      </c>
      <c r="M120" s="294">
        <f t="shared" si="139"/>
        <v>8.7136929460580905</v>
      </c>
      <c r="N120" s="294">
        <f t="shared" si="139"/>
        <v>1.6597510373443984</v>
      </c>
      <c r="O120" s="294">
        <f t="shared" si="139"/>
        <v>0.82987551867219922</v>
      </c>
      <c r="P120" s="294">
        <f t="shared" si="139"/>
        <v>1.6597510373443984</v>
      </c>
      <c r="Q120" s="294">
        <f t="shared" si="139"/>
        <v>9.5435684647302903</v>
      </c>
      <c r="R120" s="294">
        <f t="shared" si="139"/>
        <v>1.2448132780082988</v>
      </c>
      <c r="S120" s="294">
        <f t="shared" si="139"/>
        <v>0.82987551867219922</v>
      </c>
      <c r="T120" s="294">
        <f t="shared" si="139"/>
        <v>97.925311203319495</v>
      </c>
      <c r="U120" s="8">
        <f t="shared" si="139"/>
        <v>100</v>
      </c>
      <c r="V120" s="248"/>
      <c r="W120" s="249"/>
      <c r="X120" s="66"/>
      <c r="Y120" s="116"/>
    </row>
    <row r="121" spans="1:25" ht="15.6" customHeight="1" thickBot="1" x14ac:dyDescent="0.25">
      <c r="A121" s="79" t="s">
        <v>11</v>
      </c>
      <c r="B121" s="564" t="s">
        <v>69</v>
      </c>
      <c r="C121" s="86" t="s">
        <v>12</v>
      </c>
      <c r="D121" s="81" t="s">
        <v>13</v>
      </c>
      <c r="E121" s="81" t="s">
        <v>14</v>
      </c>
      <c r="F121" s="81" t="s">
        <v>15</v>
      </c>
      <c r="G121" s="81" t="s">
        <v>16</v>
      </c>
      <c r="H121" s="81" t="s">
        <v>17</v>
      </c>
      <c r="I121" s="81" t="s">
        <v>24</v>
      </c>
      <c r="J121" s="81" t="s">
        <v>82</v>
      </c>
      <c r="K121" s="81" t="s">
        <v>83</v>
      </c>
      <c r="L121" s="81" t="s">
        <v>97</v>
      </c>
      <c r="M121" s="81" t="s">
        <v>98</v>
      </c>
      <c r="N121" s="81" t="s">
        <v>99</v>
      </c>
      <c r="O121" s="81" t="s">
        <v>136</v>
      </c>
      <c r="P121" s="81" t="s">
        <v>137</v>
      </c>
      <c r="Q121" s="81" t="s">
        <v>138</v>
      </c>
      <c r="R121" s="93" t="s">
        <v>18</v>
      </c>
      <c r="S121" s="84" t="s">
        <v>19</v>
      </c>
      <c r="T121" s="97" t="s">
        <v>20</v>
      </c>
      <c r="U121" s="145" t="s">
        <v>21</v>
      </c>
      <c r="V121" s="97" t="s">
        <v>81</v>
      </c>
      <c r="W121" s="456" t="s">
        <v>139</v>
      </c>
      <c r="X121" s="139" t="s">
        <v>89</v>
      </c>
      <c r="Y121" s="84" t="s">
        <v>90</v>
      </c>
    </row>
    <row r="122" spans="1:25" ht="15.6" customHeight="1" x14ac:dyDescent="0.2">
      <c r="A122" s="75">
        <v>6</v>
      </c>
      <c r="B122" s="561" t="s">
        <v>70</v>
      </c>
      <c r="C122" s="88">
        <v>134</v>
      </c>
      <c r="D122" s="12">
        <v>1</v>
      </c>
      <c r="E122" s="12">
        <v>10</v>
      </c>
      <c r="F122" s="12">
        <v>3</v>
      </c>
      <c r="G122" s="12">
        <v>4</v>
      </c>
      <c r="H122" s="12">
        <v>5</v>
      </c>
      <c r="I122" s="12">
        <v>0</v>
      </c>
      <c r="J122" s="12">
        <v>0</v>
      </c>
      <c r="K122" s="12">
        <v>2</v>
      </c>
      <c r="L122" s="12">
        <v>1</v>
      </c>
      <c r="M122" s="12">
        <v>4</v>
      </c>
      <c r="N122" s="12">
        <v>1</v>
      </c>
      <c r="O122" s="12">
        <v>0</v>
      </c>
      <c r="P122" s="12">
        <v>0</v>
      </c>
      <c r="Q122" s="12">
        <v>3</v>
      </c>
      <c r="R122" s="94">
        <v>0</v>
      </c>
      <c r="S122" s="128">
        <v>1</v>
      </c>
      <c r="T122" s="75">
        <f>SUM(C122:Q122)</f>
        <v>168</v>
      </c>
      <c r="U122" s="401">
        <f>SUM(C122:S122)</f>
        <v>169</v>
      </c>
      <c r="V122" s="98">
        <v>1</v>
      </c>
      <c r="W122" s="247">
        <v>176</v>
      </c>
      <c r="X122" s="66">
        <f t="shared" si="114"/>
        <v>-7</v>
      </c>
      <c r="Y122" s="116">
        <f t="shared" si="115"/>
        <v>-3.9772727272727271</v>
      </c>
    </row>
    <row r="123" spans="1:25" ht="15.6" customHeight="1" x14ac:dyDescent="0.2">
      <c r="A123" s="71"/>
      <c r="B123" s="562" t="s">
        <v>23</v>
      </c>
      <c r="C123" s="408">
        <f>SUM(C122)</f>
        <v>134</v>
      </c>
      <c r="D123" s="406">
        <f t="shared" ref="D123" si="140">SUM(D122)</f>
        <v>1</v>
      </c>
      <c r="E123" s="406">
        <f t="shared" ref="E123" si="141">SUM(E122)</f>
        <v>10</v>
      </c>
      <c r="F123" s="406">
        <f t="shared" ref="F123" si="142">SUM(F122)</f>
        <v>3</v>
      </c>
      <c r="G123" s="406">
        <f t="shared" ref="G123" si="143">SUM(G122)</f>
        <v>4</v>
      </c>
      <c r="H123" s="406">
        <f t="shared" ref="H123" si="144">SUM(H122)</f>
        <v>5</v>
      </c>
      <c r="I123" s="406">
        <f t="shared" ref="I123" si="145">SUM(I122)</f>
        <v>0</v>
      </c>
      <c r="J123" s="406">
        <f t="shared" ref="J123" si="146">SUM(J122)</f>
        <v>0</v>
      </c>
      <c r="K123" s="406">
        <f t="shared" ref="K123" si="147">SUM(K122)</f>
        <v>2</v>
      </c>
      <c r="L123" s="406">
        <f t="shared" ref="L123:O123" si="148">SUM(L122)</f>
        <v>1</v>
      </c>
      <c r="M123" s="406">
        <f t="shared" si="148"/>
        <v>4</v>
      </c>
      <c r="N123" s="406">
        <f t="shared" si="148"/>
        <v>1</v>
      </c>
      <c r="O123" s="406">
        <f t="shared" si="148"/>
        <v>0</v>
      </c>
      <c r="P123" s="406">
        <f t="shared" ref="P123" si="149">SUM(P122)</f>
        <v>0</v>
      </c>
      <c r="Q123" s="406">
        <f t="shared" ref="Q123" si="150">SUM(Q122)</f>
        <v>3</v>
      </c>
      <c r="R123" s="406">
        <f t="shared" ref="R123" si="151">SUM(R122)</f>
        <v>0</v>
      </c>
      <c r="S123" s="406">
        <f t="shared" ref="S123" si="152">SUM(S122)</f>
        <v>1</v>
      </c>
      <c r="T123" s="406">
        <f t="shared" ref="T123" si="153">SUM(T122)</f>
        <v>168</v>
      </c>
      <c r="U123" s="403">
        <f t="shared" ref="U123" si="154">SUM(U122)</f>
        <v>169</v>
      </c>
      <c r="V123" s="245"/>
      <c r="W123" s="243">
        <v>176</v>
      </c>
      <c r="X123" s="66">
        <f t="shared" si="114"/>
        <v>-7</v>
      </c>
      <c r="Y123" s="116">
        <f t="shared" si="115"/>
        <v>-3.9772727272727271</v>
      </c>
    </row>
    <row r="124" spans="1:25" ht="15.6" customHeight="1" thickBot="1" x14ac:dyDescent="0.25">
      <c r="A124" s="130"/>
      <c r="B124" s="563" t="s">
        <v>27</v>
      </c>
      <c r="C124" s="407">
        <f t="shared" ref="C124:U124" si="155">C123/$U123*100</f>
        <v>79.289940828402365</v>
      </c>
      <c r="D124" s="364">
        <f t="shared" si="155"/>
        <v>0.59171597633136097</v>
      </c>
      <c r="E124" s="364">
        <f t="shared" si="155"/>
        <v>5.9171597633136095</v>
      </c>
      <c r="F124" s="364">
        <f t="shared" si="155"/>
        <v>1.7751479289940828</v>
      </c>
      <c r="G124" s="364">
        <f t="shared" si="155"/>
        <v>2.3668639053254439</v>
      </c>
      <c r="H124" s="364">
        <f t="shared" si="155"/>
        <v>2.9585798816568047</v>
      </c>
      <c r="I124" s="364">
        <f t="shared" si="155"/>
        <v>0</v>
      </c>
      <c r="J124" s="364">
        <f t="shared" si="155"/>
        <v>0</v>
      </c>
      <c r="K124" s="364">
        <f t="shared" si="155"/>
        <v>1.1834319526627219</v>
      </c>
      <c r="L124" s="364">
        <f t="shared" si="155"/>
        <v>0.59171597633136097</v>
      </c>
      <c r="M124" s="364">
        <f t="shared" si="155"/>
        <v>2.3668639053254439</v>
      </c>
      <c r="N124" s="364">
        <f t="shared" si="155"/>
        <v>0.59171597633136097</v>
      </c>
      <c r="O124" s="364">
        <f t="shared" si="155"/>
        <v>0</v>
      </c>
      <c r="P124" s="364">
        <f t="shared" si="155"/>
        <v>0</v>
      </c>
      <c r="Q124" s="364">
        <f t="shared" si="155"/>
        <v>1.7751479289940828</v>
      </c>
      <c r="R124" s="364">
        <f t="shared" si="155"/>
        <v>0</v>
      </c>
      <c r="S124" s="364">
        <f t="shared" si="155"/>
        <v>0.59171597633136097</v>
      </c>
      <c r="T124" s="364">
        <f t="shared" si="155"/>
        <v>99.408284023668642</v>
      </c>
      <c r="U124" s="8">
        <f t="shared" si="155"/>
        <v>100</v>
      </c>
      <c r="V124" s="248"/>
      <c r="W124" s="249"/>
      <c r="X124" s="66"/>
      <c r="Y124" s="116"/>
    </row>
    <row r="125" spans="1:25" ht="15.6" customHeight="1" thickBot="1" x14ac:dyDescent="0.25">
      <c r="A125" s="79" t="s">
        <v>11</v>
      </c>
      <c r="B125" s="564" t="s">
        <v>71</v>
      </c>
      <c r="C125" s="86" t="s">
        <v>12</v>
      </c>
      <c r="D125" s="81" t="s">
        <v>13</v>
      </c>
      <c r="E125" s="81" t="s">
        <v>14</v>
      </c>
      <c r="F125" s="81" t="s">
        <v>15</v>
      </c>
      <c r="G125" s="81" t="s">
        <v>16</v>
      </c>
      <c r="H125" s="81" t="s">
        <v>17</v>
      </c>
      <c r="I125" s="81" t="s">
        <v>24</v>
      </c>
      <c r="J125" s="81" t="s">
        <v>82</v>
      </c>
      <c r="K125" s="81" t="s">
        <v>83</v>
      </c>
      <c r="L125" s="81" t="s">
        <v>97</v>
      </c>
      <c r="M125" s="81" t="s">
        <v>98</v>
      </c>
      <c r="N125" s="81" t="s">
        <v>99</v>
      </c>
      <c r="O125" s="81" t="s">
        <v>136</v>
      </c>
      <c r="P125" s="81" t="s">
        <v>137</v>
      </c>
      <c r="Q125" s="81" t="s">
        <v>138</v>
      </c>
      <c r="R125" s="93" t="s">
        <v>18</v>
      </c>
      <c r="S125" s="84" t="s">
        <v>19</v>
      </c>
      <c r="T125" s="97" t="s">
        <v>20</v>
      </c>
      <c r="U125" s="145" t="s">
        <v>21</v>
      </c>
      <c r="V125" s="97" t="s">
        <v>81</v>
      </c>
      <c r="W125" s="456" t="s">
        <v>139</v>
      </c>
      <c r="X125" s="139" t="s">
        <v>89</v>
      </c>
      <c r="Y125" s="84" t="s">
        <v>90</v>
      </c>
    </row>
    <row r="126" spans="1:25" ht="15.6" customHeight="1" x14ac:dyDescent="0.2">
      <c r="A126" s="75">
        <v>7</v>
      </c>
      <c r="B126" s="561" t="s">
        <v>72</v>
      </c>
      <c r="C126" s="88">
        <v>65</v>
      </c>
      <c r="D126" s="12">
        <v>45</v>
      </c>
      <c r="E126" s="12">
        <v>19</v>
      </c>
      <c r="F126" s="12">
        <v>18</v>
      </c>
      <c r="G126" s="12">
        <v>41</v>
      </c>
      <c r="H126" s="12">
        <v>39</v>
      </c>
      <c r="I126" s="12">
        <v>39</v>
      </c>
      <c r="J126" s="12">
        <v>11</v>
      </c>
      <c r="K126" s="12">
        <v>16</v>
      </c>
      <c r="L126" s="12">
        <v>24</v>
      </c>
      <c r="M126" s="12">
        <v>38</v>
      </c>
      <c r="N126" s="12">
        <v>8</v>
      </c>
      <c r="O126" s="12">
        <v>14</v>
      </c>
      <c r="P126" s="12">
        <v>103</v>
      </c>
      <c r="Q126" s="12">
        <v>21</v>
      </c>
      <c r="R126" s="94">
        <v>8</v>
      </c>
      <c r="S126" s="128">
        <v>8</v>
      </c>
      <c r="T126" s="75">
        <f>SUM(C126:Q126)</f>
        <v>501</v>
      </c>
      <c r="U126" s="401">
        <f>SUM(C126:S126)</f>
        <v>517</v>
      </c>
      <c r="V126" s="98">
        <v>1</v>
      </c>
      <c r="W126" s="247">
        <v>275</v>
      </c>
      <c r="X126" s="66">
        <f t="shared" si="114"/>
        <v>242</v>
      </c>
      <c r="Y126" s="116">
        <f t="shared" si="115"/>
        <v>88</v>
      </c>
    </row>
    <row r="127" spans="1:25" ht="15.6" customHeight="1" x14ac:dyDescent="0.2">
      <c r="A127" s="71"/>
      <c r="B127" s="562" t="s">
        <v>23</v>
      </c>
      <c r="C127" s="408">
        <f>SUM(C126)</f>
        <v>65</v>
      </c>
      <c r="D127" s="406">
        <f t="shared" ref="D127" si="156">SUM(D126)</f>
        <v>45</v>
      </c>
      <c r="E127" s="406">
        <f t="shared" ref="E127" si="157">SUM(E126)</f>
        <v>19</v>
      </c>
      <c r="F127" s="406">
        <f t="shared" ref="F127" si="158">SUM(F126)</f>
        <v>18</v>
      </c>
      <c r="G127" s="406">
        <f t="shared" ref="G127" si="159">SUM(G126)</f>
        <v>41</v>
      </c>
      <c r="H127" s="406">
        <f t="shared" ref="H127" si="160">SUM(H126)</f>
        <v>39</v>
      </c>
      <c r="I127" s="406">
        <f t="shared" ref="I127" si="161">SUM(I126)</f>
        <v>39</v>
      </c>
      <c r="J127" s="406">
        <f t="shared" ref="J127" si="162">SUM(J126)</f>
        <v>11</v>
      </c>
      <c r="K127" s="406">
        <f t="shared" ref="K127" si="163">SUM(K126)</f>
        <v>16</v>
      </c>
      <c r="L127" s="406">
        <f t="shared" ref="L127:O127" si="164">SUM(L126)</f>
        <v>24</v>
      </c>
      <c r="M127" s="406">
        <f t="shared" si="164"/>
        <v>38</v>
      </c>
      <c r="N127" s="406">
        <f t="shared" si="164"/>
        <v>8</v>
      </c>
      <c r="O127" s="406">
        <f t="shared" si="164"/>
        <v>14</v>
      </c>
      <c r="P127" s="406">
        <f t="shared" ref="P127" si="165">SUM(P126)</f>
        <v>103</v>
      </c>
      <c r="Q127" s="406">
        <f t="shared" ref="Q127" si="166">SUM(Q126)</f>
        <v>21</v>
      </c>
      <c r="R127" s="406">
        <f t="shared" ref="R127" si="167">SUM(R126)</f>
        <v>8</v>
      </c>
      <c r="S127" s="406">
        <f t="shared" ref="S127" si="168">SUM(S126)</f>
        <v>8</v>
      </c>
      <c r="T127" s="406">
        <f t="shared" ref="T127" si="169">SUM(T126)</f>
        <v>501</v>
      </c>
      <c r="U127" s="403">
        <f t="shared" ref="U127" si="170">SUM(U126)</f>
        <v>517</v>
      </c>
      <c r="V127" s="245"/>
      <c r="W127" s="243">
        <v>275</v>
      </c>
      <c r="X127" s="66">
        <f t="shared" si="114"/>
        <v>242</v>
      </c>
      <c r="Y127" s="116">
        <f t="shared" si="115"/>
        <v>88</v>
      </c>
    </row>
    <row r="128" spans="1:25" ht="15.6" customHeight="1" thickBot="1" x14ac:dyDescent="0.25">
      <c r="A128" s="130"/>
      <c r="B128" s="563" t="s">
        <v>27</v>
      </c>
      <c r="C128" s="407">
        <f t="shared" ref="C128:U128" si="171">C127/$U127*100</f>
        <v>12.572533849129593</v>
      </c>
      <c r="D128" s="364">
        <f t="shared" si="171"/>
        <v>8.7040618955512574</v>
      </c>
      <c r="E128" s="364">
        <f t="shared" si="171"/>
        <v>3.67504835589942</v>
      </c>
      <c r="F128" s="364">
        <f t="shared" si="171"/>
        <v>3.4816247582205029</v>
      </c>
      <c r="G128" s="364">
        <f t="shared" si="171"/>
        <v>7.9303675048355888</v>
      </c>
      <c r="H128" s="364">
        <f t="shared" si="171"/>
        <v>7.5435203094777563</v>
      </c>
      <c r="I128" s="364">
        <f t="shared" si="171"/>
        <v>7.5435203094777563</v>
      </c>
      <c r="J128" s="364">
        <f t="shared" si="171"/>
        <v>2.1276595744680851</v>
      </c>
      <c r="K128" s="364">
        <f t="shared" si="171"/>
        <v>3.0947775628626695</v>
      </c>
      <c r="L128" s="364">
        <f t="shared" si="171"/>
        <v>4.6421663442940044</v>
      </c>
      <c r="M128" s="364">
        <f t="shared" si="171"/>
        <v>7.3500967117988401</v>
      </c>
      <c r="N128" s="364">
        <f t="shared" si="171"/>
        <v>1.5473887814313347</v>
      </c>
      <c r="O128" s="364">
        <f t="shared" si="171"/>
        <v>2.7079303675048356</v>
      </c>
      <c r="P128" s="364">
        <f t="shared" si="171"/>
        <v>19.922630560928432</v>
      </c>
      <c r="Q128" s="364">
        <f t="shared" si="171"/>
        <v>4.061895551257253</v>
      </c>
      <c r="R128" s="364">
        <f t="shared" si="171"/>
        <v>1.5473887814313347</v>
      </c>
      <c r="S128" s="364">
        <f t="shared" si="171"/>
        <v>1.5473887814313347</v>
      </c>
      <c r="T128" s="364">
        <f t="shared" si="171"/>
        <v>96.905222437137326</v>
      </c>
      <c r="U128" s="8">
        <f t="shared" si="171"/>
        <v>100</v>
      </c>
      <c r="V128" s="248"/>
      <c r="W128" s="249"/>
      <c r="X128" s="66"/>
      <c r="Y128" s="116"/>
    </row>
    <row r="129" spans="1:25" ht="15.6" customHeight="1" thickBot="1" x14ac:dyDescent="0.25">
      <c r="A129" s="79" t="s">
        <v>11</v>
      </c>
      <c r="B129" s="564" t="s">
        <v>73</v>
      </c>
      <c r="C129" s="86" t="s">
        <v>12</v>
      </c>
      <c r="D129" s="81" t="s">
        <v>13</v>
      </c>
      <c r="E129" s="81" t="s">
        <v>14</v>
      </c>
      <c r="F129" s="81" t="s">
        <v>15</v>
      </c>
      <c r="G129" s="81" t="s">
        <v>16</v>
      </c>
      <c r="H129" s="81" t="s">
        <v>17</v>
      </c>
      <c r="I129" s="81" t="s">
        <v>24</v>
      </c>
      <c r="J129" s="81" t="s">
        <v>82</v>
      </c>
      <c r="K129" s="81" t="s">
        <v>83</v>
      </c>
      <c r="L129" s="81" t="s">
        <v>97</v>
      </c>
      <c r="M129" s="81" t="s">
        <v>98</v>
      </c>
      <c r="N129" s="81" t="s">
        <v>99</v>
      </c>
      <c r="O129" s="81" t="s">
        <v>136</v>
      </c>
      <c r="P129" s="81" t="s">
        <v>137</v>
      </c>
      <c r="Q129" s="81" t="s">
        <v>138</v>
      </c>
      <c r="R129" s="93" t="s">
        <v>18</v>
      </c>
      <c r="S129" s="84" t="s">
        <v>19</v>
      </c>
      <c r="T129" s="97" t="s">
        <v>20</v>
      </c>
      <c r="U129" s="145" t="s">
        <v>21</v>
      </c>
      <c r="V129" s="97" t="s">
        <v>81</v>
      </c>
      <c r="W129" s="456" t="s">
        <v>139</v>
      </c>
      <c r="X129" s="139" t="s">
        <v>89</v>
      </c>
      <c r="Y129" s="84" t="s">
        <v>90</v>
      </c>
    </row>
    <row r="130" spans="1:25" ht="15.6" customHeight="1" x14ac:dyDescent="0.2">
      <c r="A130" s="75">
        <v>8</v>
      </c>
      <c r="B130" s="561" t="s">
        <v>74</v>
      </c>
      <c r="C130" s="88">
        <v>10</v>
      </c>
      <c r="D130" s="12">
        <v>14</v>
      </c>
      <c r="E130" s="12">
        <v>6</v>
      </c>
      <c r="F130" s="12">
        <v>1</v>
      </c>
      <c r="G130" s="12">
        <v>53</v>
      </c>
      <c r="H130" s="12">
        <v>21</v>
      </c>
      <c r="I130" s="12">
        <v>3</v>
      </c>
      <c r="J130" s="12">
        <v>1</v>
      </c>
      <c r="K130" s="12">
        <v>20</v>
      </c>
      <c r="L130" s="12">
        <v>5</v>
      </c>
      <c r="M130" s="12">
        <v>2</v>
      </c>
      <c r="N130" s="12">
        <v>1</v>
      </c>
      <c r="O130" s="12">
        <v>2</v>
      </c>
      <c r="P130" s="12">
        <v>0</v>
      </c>
      <c r="Q130" s="12">
        <v>1</v>
      </c>
      <c r="R130" s="94">
        <v>1</v>
      </c>
      <c r="S130" s="128">
        <v>6</v>
      </c>
      <c r="T130" s="75">
        <f>SUM(C130:Q130)</f>
        <v>140</v>
      </c>
      <c r="U130" s="401">
        <f>SUM(C130:S130)</f>
        <v>147</v>
      </c>
      <c r="V130" s="98">
        <v>1</v>
      </c>
      <c r="W130" s="247">
        <v>141</v>
      </c>
      <c r="X130" s="66">
        <f t="shared" si="114"/>
        <v>6</v>
      </c>
      <c r="Y130" s="116">
        <f t="shared" si="115"/>
        <v>4.2553191489361701</v>
      </c>
    </row>
    <row r="131" spans="1:25" ht="15.6" customHeight="1" x14ac:dyDescent="0.2">
      <c r="A131" s="71"/>
      <c r="B131" s="562" t="s">
        <v>23</v>
      </c>
      <c r="C131" s="408">
        <f>SUM(C130)</f>
        <v>10</v>
      </c>
      <c r="D131" s="405">
        <f t="shared" ref="D131:S131" si="172">SUM(D130)</f>
        <v>14</v>
      </c>
      <c r="E131" s="405">
        <f t="shared" si="172"/>
        <v>6</v>
      </c>
      <c r="F131" s="405">
        <f t="shared" si="172"/>
        <v>1</v>
      </c>
      <c r="G131" s="405">
        <f t="shared" si="172"/>
        <v>53</v>
      </c>
      <c r="H131" s="405">
        <f t="shared" si="172"/>
        <v>21</v>
      </c>
      <c r="I131" s="405">
        <f t="shared" si="172"/>
        <v>3</v>
      </c>
      <c r="J131" s="405">
        <f t="shared" si="172"/>
        <v>1</v>
      </c>
      <c r="K131" s="405">
        <f t="shared" si="172"/>
        <v>20</v>
      </c>
      <c r="L131" s="405">
        <f t="shared" si="172"/>
        <v>5</v>
      </c>
      <c r="M131" s="405">
        <f t="shared" si="172"/>
        <v>2</v>
      </c>
      <c r="N131" s="405">
        <f t="shared" si="172"/>
        <v>1</v>
      </c>
      <c r="O131" s="405">
        <f t="shared" si="172"/>
        <v>2</v>
      </c>
      <c r="P131" s="405">
        <f t="shared" si="172"/>
        <v>0</v>
      </c>
      <c r="Q131" s="405">
        <f t="shared" si="172"/>
        <v>1</v>
      </c>
      <c r="R131" s="405">
        <f t="shared" si="172"/>
        <v>1</v>
      </c>
      <c r="S131" s="405">
        <f t="shared" si="172"/>
        <v>6</v>
      </c>
      <c r="T131" s="406">
        <f t="shared" ref="T131" si="173">SUM(T130)</f>
        <v>140</v>
      </c>
      <c r="U131" s="437">
        <f t="shared" ref="U131" si="174">SUM(U130)</f>
        <v>147</v>
      </c>
      <c r="V131" s="245"/>
      <c r="W131" s="243">
        <v>141</v>
      </c>
      <c r="X131" s="66">
        <f t="shared" si="114"/>
        <v>6</v>
      </c>
      <c r="Y131" s="116">
        <f t="shared" si="115"/>
        <v>4.2553191489361701</v>
      </c>
    </row>
    <row r="132" spans="1:25" ht="15.6" customHeight="1" thickBot="1" x14ac:dyDescent="0.25">
      <c r="A132" s="130"/>
      <c r="B132" s="563" t="s">
        <v>27</v>
      </c>
      <c r="C132" s="412">
        <f t="shared" ref="C132:U132" si="175">C131/$U131*100</f>
        <v>6.8027210884353746</v>
      </c>
      <c r="D132" s="294">
        <f t="shared" si="175"/>
        <v>9.5238095238095237</v>
      </c>
      <c r="E132" s="369">
        <f t="shared" si="175"/>
        <v>4.0816326530612246</v>
      </c>
      <c r="F132" s="369">
        <f t="shared" si="175"/>
        <v>0.68027210884353739</v>
      </c>
      <c r="G132" s="369">
        <f t="shared" si="175"/>
        <v>36.054421768707485</v>
      </c>
      <c r="H132" s="369">
        <f t="shared" si="175"/>
        <v>14.285714285714285</v>
      </c>
      <c r="I132" s="369">
        <f t="shared" si="175"/>
        <v>2.0408163265306123</v>
      </c>
      <c r="J132" s="369">
        <f t="shared" si="175"/>
        <v>0.68027210884353739</v>
      </c>
      <c r="K132" s="369">
        <f t="shared" si="175"/>
        <v>13.605442176870749</v>
      </c>
      <c r="L132" s="369">
        <f t="shared" si="175"/>
        <v>3.4013605442176873</v>
      </c>
      <c r="M132" s="369">
        <f t="shared" si="175"/>
        <v>1.3605442176870748</v>
      </c>
      <c r="N132" s="369">
        <f t="shared" si="175"/>
        <v>0.68027210884353739</v>
      </c>
      <c r="O132" s="369">
        <f t="shared" si="175"/>
        <v>1.3605442176870748</v>
      </c>
      <c r="P132" s="369">
        <f t="shared" si="175"/>
        <v>0</v>
      </c>
      <c r="Q132" s="369">
        <f t="shared" si="175"/>
        <v>0.68027210884353739</v>
      </c>
      <c r="R132" s="369">
        <f t="shared" si="175"/>
        <v>0.68027210884353739</v>
      </c>
      <c r="S132" s="294">
        <f t="shared" si="175"/>
        <v>4.0816326530612246</v>
      </c>
      <c r="T132" s="369">
        <f t="shared" si="175"/>
        <v>95.238095238095227</v>
      </c>
      <c r="U132" s="8">
        <f t="shared" si="175"/>
        <v>100</v>
      </c>
      <c r="V132" s="248"/>
      <c r="W132" s="249"/>
      <c r="X132" s="66"/>
      <c r="Y132" s="116"/>
    </row>
    <row r="133" spans="1:25" ht="15.6" customHeight="1" thickBot="1" x14ac:dyDescent="0.25">
      <c r="A133" s="79" t="s">
        <v>11</v>
      </c>
      <c r="B133" s="564" t="s">
        <v>75</v>
      </c>
      <c r="C133" s="86" t="s">
        <v>12</v>
      </c>
      <c r="D133" s="81" t="s">
        <v>13</v>
      </c>
      <c r="E133" s="81" t="s">
        <v>14</v>
      </c>
      <c r="F133" s="81" t="s">
        <v>15</v>
      </c>
      <c r="G133" s="81" t="s">
        <v>16</v>
      </c>
      <c r="H133" s="81" t="s">
        <v>17</v>
      </c>
      <c r="I133" s="81" t="s">
        <v>24</v>
      </c>
      <c r="J133" s="81" t="s">
        <v>82</v>
      </c>
      <c r="K133" s="81" t="s">
        <v>83</v>
      </c>
      <c r="L133" s="81" t="s">
        <v>97</v>
      </c>
      <c r="M133" s="81" t="s">
        <v>98</v>
      </c>
      <c r="N133" s="81" t="s">
        <v>99</v>
      </c>
      <c r="O133" s="81" t="s">
        <v>136</v>
      </c>
      <c r="P133" s="81" t="s">
        <v>137</v>
      </c>
      <c r="Q133" s="81" t="s">
        <v>138</v>
      </c>
      <c r="R133" s="93" t="s">
        <v>18</v>
      </c>
      <c r="S133" s="84" t="s">
        <v>19</v>
      </c>
      <c r="T133" s="97" t="s">
        <v>20</v>
      </c>
      <c r="U133" s="145" t="s">
        <v>21</v>
      </c>
      <c r="V133" s="97" t="s">
        <v>81</v>
      </c>
      <c r="W133" s="456" t="s">
        <v>139</v>
      </c>
      <c r="X133" s="139" t="s">
        <v>89</v>
      </c>
      <c r="Y133" s="84" t="s">
        <v>90</v>
      </c>
    </row>
    <row r="134" spans="1:25" ht="15.6" customHeight="1" x14ac:dyDescent="0.2">
      <c r="A134" s="75">
        <v>9</v>
      </c>
      <c r="B134" s="561" t="s">
        <v>76</v>
      </c>
      <c r="C134" s="88">
        <v>6</v>
      </c>
      <c r="D134" s="12">
        <v>9</v>
      </c>
      <c r="E134" s="12">
        <v>1</v>
      </c>
      <c r="F134" s="12">
        <v>0</v>
      </c>
      <c r="G134" s="12">
        <v>10</v>
      </c>
      <c r="H134" s="12">
        <v>3</v>
      </c>
      <c r="I134" s="12">
        <v>1</v>
      </c>
      <c r="J134" s="12">
        <v>1</v>
      </c>
      <c r="K134" s="12">
        <v>3</v>
      </c>
      <c r="L134" s="12">
        <v>1</v>
      </c>
      <c r="M134" s="12">
        <v>15</v>
      </c>
      <c r="N134" s="12">
        <v>1</v>
      </c>
      <c r="O134" s="12">
        <v>2</v>
      </c>
      <c r="P134" s="12">
        <v>0</v>
      </c>
      <c r="Q134" s="12">
        <v>1</v>
      </c>
      <c r="R134" s="94">
        <v>0</v>
      </c>
      <c r="S134" s="128">
        <v>2</v>
      </c>
      <c r="T134" s="75">
        <f>SUM(C134:Q134)</f>
        <v>54</v>
      </c>
      <c r="U134" s="401">
        <f>SUM(C134:S134)</f>
        <v>56</v>
      </c>
      <c r="V134" s="98">
        <v>1</v>
      </c>
      <c r="W134" s="247">
        <v>119</v>
      </c>
      <c r="X134" s="66">
        <f t="shared" si="114"/>
        <v>-63</v>
      </c>
      <c r="Y134" s="116">
        <f t="shared" si="115"/>
        <v>-52.941176470588239</v>
      </c>
    </row>
    <row r="135" spans="1:25" ht="15.6" customHeight="1" x14ac:dyDescent="0.2">
      <c r="A135" s="71"/>
      <c r="B135" s="562" t="s">
        <v>23</v>
      </c>
      <c r="C135" s="408">
        <f>SUM(C134)</f>
        <v>6</v>
      </c>
      <c r="D135" s="405">
        <f t="shared" ref="D135" si="176">SUM(D134)</f>
        <v>9</v>
      </c>
      <c r="E135" s="405">
        <f t="shared" ref="E135" si="177">SUM(E134)</f>
        <v>1</v>
      </c>
      <c r="F135" s="405">
        <f t="shared" ref="F135" si="178">SUM(F134)</f>
        <v>0</v>
      </c>
      <c r="G135" s="405">
        <f t="shared" ref="G135" si="179">SUM(G134)</f>
        <v>10</v>
      </c>
      <c r="H135" s="405">
        <f t="shared" ref="H135" si="180">SUM(H134)</f>
        <v>3</v>
      </c>
      <c r="I135" s="405">
        <f t="shared" ref="I135" si="181">SUM(I134)</f>
        <v>1</v>
      </c>
      <c r="J135" s="405">
        <f t="shared" ref="J135" si="182">SUM(J134)</f>
        <v>1</v>
      </c>
      <c r="K135" s="405">
        <f t="shared" ref="K135" si="183">SUM(K134)</f>
        <v>3</v>
      </c>
      <c r="L135" s="405">
        <f t="shared" ref="L135:O135" si="184">SUM(L134)</f>
        <v>1</v>
      </c>
      <c r="M135" s="405">
        <f t="shared" si="184"/>
        <v>15</v>
      </c>
      <c r="N135" s="405">
        <f t="shared" si="184"/>
        <v>1</v>
      </c>
      <c r="O135" s="405">
        <f t="shared" si="184"/>
        <v>2</v>
      </c>
      <c r="P135" s="405">
        <f t="shared" ref="P135" si="185">SUM(P134)</f>
        <v>0</v>
      </c>
      <c r="Q135" s="405">
        <f t="shared" ref="Q135" si="186">SUM(Q134)</f>
        <v>1</v>
      </c>
      <c r="R135" s="405">
        <f t="shared" ref="R135" si="187">SUM(R134)</f>
        <v>0</v>
      </c>
      <c r="S135" s="405">
        <f t="shared" ref="S135" si="188">SUM(S134)</f>
        <v>2</v>
      </c>
      <c r="T135" s="405">
        <f t="shared" ref="T135" si="189">SUM(T134)</f>
        <v>54</v>
      </c>
      <c r="U135" s="437">
        <f t="shared" ref="U135" si="190">SUM(U134)</f>
        <v>56</v>
      </c>
      <c r="V135" s="245"/>
      <c r="W135" s="243">
        <v>119</v>
      </c>
      <c r="X135" s="66">
        <f t="shared" si="114"/>
        <v>-63</v>
      </c>
      <c r="Y135" s="116">
        <f t="shared" si="115"/>
        <v>-52.941176470588239</v>
      </c>
    </row>
    <row r="136" spans="1:25" ht="15.6" customHeight="1" thickBot="1" x14ac:dyDescent="0.25">
      <c r="A136" s="130"/>
      <c r="B136" s="563" t="s">
        <v>27</v>
      </c>
      <c r="C136" s="407">
        <f t="shared" ref="C136:U136" si="191">C135/$U135*100</f>
        <v>10.714285714285714</v>
      </c>
      <c r="D136" s="294">
        <f t="shared" si="191"/>
        <v>16.071428571428573</v>
      </c>
      <c r="E136" s="294">
        <f t="shared" si="191"/>
        <v>1.7857142857142856</v>
      </c>
      <c r="F136" s="294">
        <f t="shared" si="191"/>
        <v>0</v>
      </c>
      <c r="G136" s="294">
        <f t="shared" si="191"/>
        <v>17.857142857142858</v>
      </c>
      <c r="H136" s="294">
        <f t="shared" si="191"/>
        <v>5.3571428571428568</v>
      </c>
      <c r="I136" s="294">
        <f t="shared" si="191"/>
        <v>1.7857142857142856</v>
      </c>
      <c r="J136" s="294">
        <f t="shared" si="191"/>
        <v>1.7857142857142856</v>
      </c>
      <c r="K136" s="294">
        <f t="shared" si="191"/>
        <v>5.3571428571428568</v>
      </c>
      <c r="L136" s="294">
        <f t="shared" si="191"/>
        <v>1.7857142857142856</v>
      </c>
      <c r="M136" s="294">
        <f t="shared" si="191"/>
        <v>26.785714285714285</v>
      </c>
      <c r="N136" s="294">
        <f t="shared" si="191"/>
        <v>1.7857142857142856</v>
      </c>
      <c r="O136" s="294">
        <f t="shared" si="191"/>
        <v>3.5714285714285712</v>
      </c>
      <c r="P136" s="294">
        <f t="shared" si="191"/>
        <v>0</v>
      </c>
      <c r="Q136" s="294">
        <f t="shared" si="191"/>
        <v>1.7857142857142856</v>
      </c>
      <c r="R136" s="294">
        <f t="shared" si="191"/>
        <v>0</v>
      </c>
      <c r="S136" s="294">
        <f t="shared" si="191"/>
        <v>3.5714285714285712</v>
      </c>
      <c r="T136" s="294">
        <f t="shared" si="191"/>
        <v>96.428571428571431</v>
      </c>
      <c r="U136" s="8">
        <f t="shared" si="191"/>
        <v>100</v>
      </c>
      <c r="V136" s="248"/>
      <c r="W136" s="249"/>
      <c r="X136" s="66"/>
      <c r="Y136" s="116"/>
    </row>
    <row r="137" spans="1:25" ht="15.6" customHeight="1" thickBot="1" x14ac:dyDescent="0.25">
      <c r="A137" s="79" t="s">
        <v>11</v>
      </c>
      <c r="B137" s="564" t="s">
        <v>77</v>
      </c>
      <c r="C137" s="86" t="s">
        <v>12</v>
      </c>
      <c r="D137" s="81" t="s">
        <v>13</v>
      </c>
      <c r="E137" s="81" t="s">
        <v>14</v>
      </c>
      <c r="F137" s="81" t="s">
        <v>15</v>
      </c>
      <c r="G137" s="81" t="s">
        <v>16</v>
      </c>
      <c r="H137" s="81" t="s">
        <v>17</v>
      </c>
      <c r="I137" s="81" t="s">
        <v>24</v>
      </c>
      <c r="J137" s="81" t="s">
        <v>82</v>
      </c>
      <c r="K137" s="81" t="s">
        <v>83</v>
      </c>
      <c r="L137" s="81" t="s">
        <v>97</v>
      </c>
      <c r="M137" s="81" t="s">
        <v>98</v>
      </c>
      <c r="N137" s="81" t="s">
        <v>99</v>
      </c>
      <c r="O137" s="81" t="s">
        <v>136</v>
      </c>
      <c r="P137" s="81" t="s">
        <v>137</v>
      </c>
      <c r="Q137" s="81" t="s">
        <v>138</v>
      </c>
      <c r="R137" s="93" t="s">
        <v>18</v>
      </c>
      <c r="S137" s="84" t="s">
        <v>19</v>
      </c>
      <c r="T137" s="97" t="s">
        <v>20</v>
      </c>
      <c r="U137" s="145" t="s">
        <v>21</v>
      </c>
      <c r="V137" s="97" t="s">
        <v>81</v>
      </c>
      <c r="W137" s="456" t="s">
        <v>139</v>
      </c>
      <c r="X137" s="139" t="s">
        <v>89</v>
      </c>
      <c r="Y137" s="84" t="s">
        <v>90</v>
      </c>
    </row>
    <row r="138" spans="1:25" ht="15.6" customHeight="1" x14ac:dyDescent="0.2">
      <c r="A138" s="75">
        <v>10</v>
      </c>
      <c r="B138" s="561" t="s">
        <v>78</v>
      </c>
      <c r="C138" s="88">
        <v>32</v>
      </c>
      <c r="D138" s="12">
        <v>11</v>
      </c>
      <c r="E138" s="12">
        <v>8</v>
      </c>
      <c r="F138" s="12">
        <v>5</v>
      </c>
      <c r="G138" s="12">
        <v>13</v>
      </c>
      <c r="H138" s="12">
        <v>12</v>
      </c>
      <c r="I138" s="12">
        <v>8</v>
      </c>
      <c r="J138" s="12">
        <v>6</v>
      </c>
      <c r="K138" s="12">
        <v>6</v>
      </c>
      <c r="L138" s="12">
        <v>9</v>
      </c>
      <c r="M138" s="12">
        <v>18</v>
      </c>
      <c r="N138" s="12">
        <v>1</v>
      </c>
      <c r="O138" s="12">
        <v>6</v>
      </c>
      <c r="P138" s="12">
        <v>93</v>
      </c>
      <c r="Q138" s="12">
        <v>5</v>
      </c>
      <c r="R138" s="94">
        <v>9</v>
      </c>
      <c r="S138" s="128">
        <v>6</v>
      </c>
      <c r="T138" s="75">
        <f>SUM(C138:Q138)</f>
        <v>233</v>
      </c>
      <c r="U138" s="401">
        <f>SUM(C138:S138)</f>
        <v>248</v>
      </c>
      <c r="V138" s="98">
        <v>1</v>
      </c>
      <c r="W138" s="247">
        <v>182</v>
      </c>
      <c r="X138" s="66">
        <f t="shared" si="114"/>
        <v>66</v>
      </c>
      <c r="Y138" s="116">
        <f t="shared" si="115"/>
        <v>36.263736263736263</v>
      </c>
    </row>
    <row r="139" spans="1:25" ht="15.6" customHeight="1" x14ac:dyDescent="0.2">
      <c r="A139" s="109"/>
      <c r="B139" s="562" t="s">
        <v>23</v>
      </c>
      <c r="C139" s="408">
        <f>SUM(C138)</f>
        <v>32</v>
      </c>
      <c r="D139" s="406">
        <f t="shared" ref="D139" si="192">SUM(D138)</f>
        <v>11</v>
      </c>
      <c r="E139" s="406">
        <f>SUM(E138)</f>
        <v>8</v>
      </c>
      <c r="F139" s="406">
        <f t="shared" ref="F139" si="193">SUM(F138)</f>
        <v>5</v>
      </c>
      <c r="G139" s="406">
        <f t="shared" ref="G139" si="194">SUM(G138)</f>
        <v>13</v>
      </c>
      <c r="H139" s="406">
        <f t="shared" ref="H139" si="195">SUM(H138)</f>
        <v>12</v>
      </c>
      <c r="I139" s="406">
        <f t="shared" ref="I139" si="196">SUM(I138)</f>
        <v>8</v>
      </c>
      <c r="J139" s="406">
        <f t="shared" ref="J139" si="197">SUM(J138)</f>
        <v>6</v>
      </c>
      <c r="K139" s="406">
        <f t="shared" ref="K139" si="198">SUM(K138)</f>
        <v>6</v>
      </c>
      <c r="L139" s="406">
        <f t="shared" ref="L139:O139" si="199">SUM(L138)</f>
        <v>9</v>
      </c>
      <c r="M139" s="406">
        <f t="shared" si="199"/>
        <v>18</v>
      </c>
      <c r="N139" s="406">
        <f t="shared" si="199"/>
        <v>1</v>
      </c>
      <c r="O139" s="406">
        <f t="shared" si="199"/>
        <v>6</v>
      </c>
      <c r="P139" s="406">
        <f t="shared" ref="P139" si="200">SUM(P138)</f>
        <v>93</v>
      </c>
      <c r="Q139" s="406">
        <f t="shared" ref="Q139" si="201">SUM(Q138)</f>
        <v>5</v>
      </c>
      <c r="R139" s="406">
        <f t="shared" ref="R139" si="202">SUM(R138)</f>
        <v>9</v>
      </c>
      <c r="S139" s="406">
        <f t="shared" ref="S139" si="203">SUM(S138)</f>
        <v>6</v>
      </c>
      <c r="T139" s="406">
        <f t="shared" ref="T139" si="204">SUM(T138)</f>
        <v>233</v>
      </c>
      <c r="U139" s="403">
        <f t="shared" ref="U139" si="205">SUM(U138)</f>
        <v>248</v>
      </c>
      <c r="V139" s="245"/>
      <c r="W139" s="243">
        <v>182</v>
      </c>
      <c r="X139" s="66">
        <f t="shared" si="114"/>
        <v>66</v>
      </c>
      <c r="Y139" s="116">
        <f t="shared" si="115"/>
        <v>36.263736263736263</v>
      </c>
    </row>
    <row r="140" spans="1:25" ht="15.6" customHeight="1" thickBot="1" x14ac:dyDescent="0.25">
      <c r="A140" s="71"/>
      <c r="B140" s="562" t="s">
        <v>27</v>
      </c>
      <c r="C140" s="452">
        <f t="shared" ref="C140:U140" si="206">C139/$U139*100</f>
        <v>12.903225806451612</v>
      </c>
      <c r="D140" s="453">
        <f t="shared" si="206"/>
        <v>4.435483870967742</v>
      </c>
      <c r="E140" s="453">
        <f t="shared" si="206"/>
        <v>3.225806451612903</v>
      </c>
      <c r="F140" s="453">
        <f t="shared" si="206"/>
        <v>2.0161290322580645</v>
      </c>
      <c r="G140" s="453">
        <f t="shared" si="206"/>
        <v>5.241935483870968</v>
      </c>
      <c r="H140" s="453">
        <f t="shared" si="206"/>
        <v>4.838709677419355</v>
      </c>
      <c r="I140" s="453">
        <f t="shared" si="206"/>
        <v>3.225806451612903</v>
      </c>
      <c r="J140" s="453">
        <f t="shared" si="206"/>
        <v>2.4193548387096775</v>
      </c>
      <c r="K140" s="453">
        <f t="shared" si="206"/>
        <v>2.4193548387096775</v>
      </c>
      <c r="L140" s="453">
        <f t="shared" si="206"/>
        <v>3.6290322580645165</v>
      </c>
      <c r="M140" s="453">
        <f t="shared" si="206"/>
        <v>7.2580645161290329</v>
      </c>
      <c r="N140" s="453">
        <f t="shared" si="206"/>
        <v>0.40322580645161288</v>
      </c>
      <c r="O140" s="453">
        <f t="shared" si="206"/>
        <v>2.4193548387096775</v>
      </c>
      <c r="P140" s="453">
        <f t="shared" si="206"/>
        <v>37.5</v>
      </c>
      <c r="Q140" s="453">
        <f t="shared" si="206"/>
        <v>2.0161290322580645</v>
      </c>
      <c r="R140" s="453">
        <f t="shared" si="206"/>
        <v>3.6290322580645165</v>
      </c>
      <c r="S140" s="453">
        <f t="shared" si="206"/>
        <v>2.4193548387096775</v>
      </c>
      <c r="T140" s="453">
        <f t="shared" si="206"/>
        <v>93.951612903225808</v>
      </c>
      <c r="U140" s="451">
        <f t="shared" si="206"/>
        <v>100</v>
      </c>
      <c r="V140" s="245"/>
      <c r="W140" s="244"/>
      <c r="X140" s="240"/>
      <c r="Y140" s="174"/>
    </row>
    <row r="141" spans="1:25" ht="15.6" customHeight="1" thickBot="1" x14ac:dyDescent="0.25">
      <c r="A141" s="231"/>
      <c r="B141" s="568"/>
      <c r="C141" s="23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234"/>
      <c r="S141" s="235"/>
      <c r="T141" s="231"/>
      <c r="U141" s="234"/>
      <c r="V141" s="245"/>
    </row>
    <row r="142" spans="1:25" ht="15.6" customHeight="1" thickBot="1" x14ac:dyDescent="0.3">
      <c r="A142" s="232"/>
      <c r="B142" s="569" t="s">
        <v>23</v>
      </c>
      <c r="C142" s="454">
        <f t="shared" ref="C142:O142" si="207">SUM(C10,C24,C33,C43,C53,C62,C69,C79,C89,C99,C103,C107,C111,C115,C119,C123,C127,C131,C135,C139)</f>
        <v>3940</v>
      </c>
      <c r="D142" s="420">
        <f t="shared" si="207"/>
        <v>1017</v>
      </c>
      <c r="E142" s="420">
        <f t="shared" si="207"/>
        <v>744</v>
      </c>
      <c r="F142" s="420">
        <f t="shared" si="207"/>
        <v>322</v>
      </c>
      <c r="G142" s="420">
        <f t="shared" si="207"/>
        <v>2395</v>
      </c>
      <c r="H142" s="420">
        <f t="shared" si="207"/>
        <v>987</v>
      </c>
      <c r="I142" s="420">
        <f t="shared" si="207"/>
        <v>1144</v>
      </c>
      <c r="J142" s="420">
        <f t="shared" si="207"/>
        <v>600</v>
      </c>
      <c r="K142" s="420">
        <f t="shared" si="207"/>
        <v>555</v>
      </c>
      <c r="L142" s="420">
        <f t="shared" si="207"/>
        <v>1509</v>
      </c>
      <c r="M142" s="420">
        <f t="shared" si="207"/>
        <v>904</v>
      </c>
      <c r="N142" s="420">
        <f t="shared" si="207"/>
        <v>145</v>
      </c>
      <c r="O142" s="420">
        <f t="shared" si="207"/>
        <v>417</v>
      </c>
      <c r="P142" s="420">
        <f t="shared" ref="P142:U142" si="208">SUM(P10,P24,P33,P43,P53,P62,P69,P79,P89,P99,P103,P107,P111,P115,P119,P123,P127,P131,P135,P139)</f>
        <v>5435</v>
      </c>
      <c r="Q142" s="420">
        <f t="shared" si="208"/>
        <v>308</v>
      </c>
      <c r="R142" s="420">
        <f t="shared" si="208"/>
        <v>338</v>
      </c>
      <c r="S142" s="420">
        <f t="shared" si="208"/>
        <v>166</v>
      </c>
      <c r="T142" s="420">
        <f t="shared" si="208"/>
        <v>20422</v>
      </c>
      <c r="U142" s="455">
        <f t="shared" si="208"/>
        <v>20926</v>
      </c>
      <c r="V142" s="246"/>
      <c r="W142" s="156" t="s">
        <v>139</v>
      </c>
      <c r="X142" s="182" t="s">
        <v>89</v>
      </c>
      <c r="Y142" s="183" t="s">
        <v>27</v>
      </c>
    </row>
    <row r="143" spans="1:25" ht="15.6" customHeight="1" thickBot="1" x14ac:dyDescent="0.3">
      <c r="A143" s="233"/>
      <c r="B143" s="570" t="s">
        <v>27</v>
      </c>
      <c r="C143" s="407">
        <f t="shared" ref="C143:U143" si="209">C142/$U142*100</f>
        <v>18.828251935391378</v>
      </c>
      <c r="D143" s="294">
        <f t="shared" si="209"/>
        <v>4.8599827965210745</v>
      </c>
      <c r="E143" s="294">
        <f t="shared" si="209"/>
        <v>3.5553856446525853</v>
      </c>
      <c r="F143" s="294">
        <f t="shared" si="209"/>
        <v>1.5387556150243715</v>
      </c>
      <c r="G143" s="294">
        <f t="shared" si="209"/>
        <v>11.445092229762018</v>
      </c>
      <c r="H143" s="294">
        <f t="shared" si="209"/>
        <v>4.7166204721399216</v>
      </c>
      <c r="I143" s="294">
        <f t="shared" si="209"/>
        <v>5.4668833030679531</v>
      </c>
      <c r="J143" s="294">
        <f t="shared" si="209"/>
        <v>2.8672464876230528</v>
      </c>
      <c r="K143" s="294">
        <f t="shared" si="209"/>
        <v>2.652203001051324</v>
      </c>
      <c r="L143" s="294">
        <f t="shared" si="209"/>
        <v>7.2111249163719773</v>
      </c>
      <c r="M143" s="294">
        <f t="shared" si="209"/>
        <v>4.3199847080187332</v>
      </c>
      <c r="N143" s="294">
        <f t="shared" si="209"/>
        <v>0.69291790117557106</v>
      </c>
      <c r="O143" s="294">
        <f t="shared" si="209"/>
        <v>1.9927363088980217</v>
      </c>
      <c r="P143" s="294">
        <f t="shared" si="209"/>
        <v>25.972474433718816</v>
      </c>
      <c r="Q143" s="294">
        <f t="shared" si="209"/>
        <v>1.4718531969798336</v>
      </c>
      <c r="R143" s="294">
        <f t="shared" si="209"/>
        <v>1.6152155213609865</v>
      </c>
      <c r="S143" s="294">
        <f t="shared" si="209"/>
        <v>0.7932715282423779</v>
      </c>
      <c r="T143" s="294">
        <f t="shared" si="209"/>
        <v>97.591512950396634</v>
      </c>
      <c r="U143" s="237">
        <f t="shared" si="209"/>
        <v>100</v>
      </c>
      <c r="V143" s="457"/>
      <c r="W143" s="172">
        <v>18875</v>
      </c>
      <c r="X143" s="387">
        <f>U142-W143</f>
        <v>2051</v>
      </c>
      <c r="Y143" s="186">
        <f>((U142-W143)/W143)*100</f>
        <v>10.866225165562913</v>
      </c>
    </row>
    <row r="144" spans="1:25" ht="15.6" customHeight="1" thickBot="1" x14ac:dyDescent="0.25">
      <c r="A144"/>
    </row>
    <row r="145" spans="1:23" ht="15.6" customHeight="1" x14ac:dyDescent="0.2">
      <c r="A145"/>
      <c r="B145" s="572" t="s">
        <v>101</v>
      </c>
      <c r="C145" s="182" t="s">
        <v>21</v>
      </c>
      <c r="D145" s="183" t="s">
        <v>27</v>
      </c>
      <c r="W145" s="163" t="s">
        <v>80</v>
      </c>
    </row>
    <row r="146" spans="1:23" ht="15.6" customHeight="1" x14ac:dyDescent="0.2">
      <c r="A146"/>
      <c r="B146" s="573" t="s">
        <v>25</v>
      </c>
      <c r="C146" s="166">
        <f>SUM(U10,U24,U33,U43,U53,U62,U69,U79,U89,U99)</f>
        <v>19126</v>
      </c>
      <c r="D146" s="184">
        <f>(C146/U$142)*100</f>
        <v>91.398260537130838</v>
      </c>
      <c r="W146" s="10">
        <f>SUM(V2:V138)</f>
        <v>80</v>
      </c>
    </row>
    <row r="147" spans="1:23" ht="15.6" customHeight="1" thickBot="1" x14ac:dyDescent="0.25">
      <c r="A147"/>
      <c r="B147" s="574" t="s">
        <v>26</v>
      </c>
      <c r="C147" s="185">
        <f>SUM(U103,U107,U111,U115,U119,U123,U127,U131,U135,U139)</f>
        <v>1800</v>
      </c>
      <c r="D147" s="186">
        <f>(C147/U$142)*100</f>
        <v>8.6017394628691584</v>
      </c>
      <c r="W147" s="155">
        <f>W146/80*100</f>
        <v>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opLeftCell="A61" zoomScale="70" zoomScaleNormal="70" workbookViewId="0">
      <pane xSplit="2" topLeftCell="C1" activePane="topRight" state="frozen"/>
      <selection pane="topRight" activeCell="D99" sqref="D99"/>
    </sheetView>
  </sheetViews>
  <sheetFormatPr baseColWidth="10" defaultColWidth="11.42578125" defaultRowHeight="15.75" x14ac:dyDescent="0.25"/>
  <cols>
    <col min="1" max="1" width="6.85546875" style="338" customWidth="1"/>
    <col min="2" max="2" width="34.42578125" style="1" customWidth="1"/>
    <col min="3" max="13" width="10.7109375" style="1" customWidth="1"/>
    <col min="14" max="14" width="3.28515625" style="1" customWidth="1"/>
    <col min="15" max="15" width="12.140625" style="1" customWidth="1"/>
    <col min="16" max="16" width="9.85546875" style="1" customWidth="1"/>
    <col min="17" max="17" width="16.28515625" style="10" customWidth="1"/>
    <col min="18" max="16384" width="11.42578125" style="1"/>
  </cols>
  <sheetData>
    <row r="1" spans="1:17" ht="15.6" customHeight="1" thickBot="1" x14ac:dyDescent="0.3">
      <c r="A1" s="20" t="s">
        <v>11</v>
      </c>
      <c r="B1" s="278" t="s">
        <v>0</v>
      </c>
      <c r="C1" s="493" t="s">
        <v>12</v>
      </c>
      <c r="D1" s="494" t="s">
        <v>13</v>
      </c>
      <c r="E1" s="495" t="s">
        <v>14</v>
      </c>
      <c r="F1" s="492"/>
      <c r="G1" s="486"/>
      <c r="H1" s="487"/>
      <c r="I1" s="310"/>
      <c r="J1" s="219" t="s">
        <v>18</v>
      </c>
      <c r="K1" s="317" t="s">
        <v>19</v>
      </c>
      <c r="L1" s="541" t="s">
        <v>20</v>
      </c>
      <c r="M1" s="131" t="s">
        <v>21</v>
      </c>
      <c r="N1" s="220" t="s">
        <v>81</v>
      </c>
      <c r="O1" s="221" t="s">
        <v>121</v>
      </c>
      <c r="P1" s="222" t="s">
        <v>89</v>
      </c>
      <c r="Q1" s="223" t="s">
        <v>90</v>
      </c>
    </row>
    <row r="2" spans="1:17" ht="15.6" customHeight="1" x14ac:dyDescent="0.25">
      <c r="A2" s="21">
        <v>1</v>
      </c>
      <c r="B2" s="279" t="s">
        <v>28</v>
      </c>
      <c r="C2" s="496">
        <v>683</v>
      </c>
      <c r="D2" s="12">
        <v>9</v>
      </c>
      <c r="E2" s="497">
        <v>60</v>
      </c>
      <c r="F2" s="461"/>
      <c r="G2" s="466"/>
      <c r="H2" s="488"/>
      <c r="I2" s="311"/>
      <c r="J2" s="94">
        <v>0</v>
      </c>
      <c r="K2" s="318">
        <v>5</v>
      </c>
      <c r="L2" s="542">
        <f t="shared" ref="L2:L9" si="0">SUM(C2:E2)</f>
        <v>752</v>
      </c>
      <c r="M2" s="313">
        <f>SUM(C2:K2)</f>
        <v>757</v>
      </c>
      <c r="N2" s="44">
        <v>1</v>
      </c>
      <c r="O2" s="218">
        <v>513</v>
      </c>
      <c r="P2" s="45">
        <f>M2-O2</f>
        <v>244</v>
      </c>
      <c r="Q2" s="46">
        <f>((M2-O2)/O2)*100</f>
        <v>47.563352826510716</v>
      </c>
    </row>
    <row r="3" spans="1:17" ht="15.6" customHeight="1" x14ac:dyDescent="0.25">
      <c r="A3" s="22">
        <v>2</v>
      </c>
      <c r="B3" s="280" t="s">
        <v>104</v>
      </c>
      <c r="C3" s="498">
        <v>5</v>
      </c>
      <c r="D3" s="5">
        <v>0</v>
      </c>
      <c r="E3" s="499">
        <v>83</v>
      </c>
      <c r="F3" s="463"/>
      <c r="G3" s="464"/>
      <c r="H3" s="489"/>
      <c r="I3" s="311"/>
      <c r="J3" s="68">
        <v>0</v>
      </c>
      <c r="K3" s="319">
        <v>0</v>
      </c>
      <c r="L3" s="21">
        <f t="shared" si="0"/>
        <v>88</v>
      </c>
      <c r="M3" s="314">
        <f t="shared" ref="M3:M9" si="1">SUM(C3:K3)</f>
        <v>88</v>
      </c>
      <c r="N3" s="26">
        <v>1</v>
      </c>
      <c r="O3" s="28">
        <v>75</v>
      </c>
      <c r="P3" s="15">
        <f t="shared" ref="P3:P23" si="2">M3-O3</f>
        <v>13</v>
      </c>
      <c r="Q3" s="29">
        <f>((M3-O3)/O3)*100</f>
        <v>17.333333333333336</v>
      </c>
    </row>
    <row r="4" spans="1:17" ht="15.6" customHeight="1" x14ac:dyDescent="0.25">
      <c r="A4" s="22">
        <v>3</v>
      </c>
      <c r="B4" s="280" t="s">
        <v>87</v>
      </c>
      <c r="C4" s="498">
        <v>85</v>
      </c>
      <c r="D4" s="5">
        <v>0</v>
      </c>
      <c r="E4" s="499">
        <v>0</v>
      </c>
      <c r="F4" s="463"/>
      <c r="G4" s="464"/>
      <c r="H4" s="489"/>
      <c r="I4" s="311"/>
      <c r="J4" s="68">
        <v>0</v>
      </c>
      <c r="K4" s="319">
        <v>0</v>
      </c>
      <c r="L4" s="21">
        <f t="shared" si="0"/>
        <v>85</v>
      </c>
      <c r="M4" s="314">
        <f t="shared" si="1"/>
        <v>85</v>
      </c>
      <c r="N4" s="26">
        <v>1</v>
      </c>
      <c r="O4" s="28">
        <v>66</v>
      </c>
      <c r="P4" s="15">
        <f t="shared" si="2"/>
        <v>19</v>
      </c>
      <c r="Q4" s="29">
        <f>((M4-O4)/O4)*100</f>
        <v>28.787878787878789</v>
      </c>
    </row>
    <row r="5" spans="1:17" ht="15.6" customHeight="1" x14ac:dyDescent="0.25">
      <c r="A5" s="22">
        <v>4</v>
      </c>
      <c r="B5" s="280" t="s">
        <v>29</v>
      </c>
      <c r="C5" s="498">
        <v>1</v>
      </c>
      <c r="D5" s="5">
        <v>0</v>
      </c>
      <c r="E5" s="499">
        <v>247</v>
      </c>
      <c r="F5" s="463"/>
      <c r="G5" s="464"/>
      <c r="H5" s="489"/>
      <c r="I5" s="311"/>
      <c r="J5" s="68">
        <v>0</v>
      </c>
      <c r="K5" s="319">
        <v>0</v>
      </c>
      <c r="L5" s="21">
        <f t="shared" si="0"/>
        <v>248</v>
      </c>
      <c r="M5" s="314">
        <f t="shared" si="1"/>
        <v>248</v>
      </c>
      <c r="N5" s="26">
        <v>1</v>
      </c>
      <c r="O5" s="28">
        <v>148</v>
      </c>
      <c r="P5" s="15">
        <f t="shared" si="2"/>
        <v>100</v>
      </c>
      <c r="Q5" s="29">
        <f>((M5-O5)/O5)*100</f>
        <v>67.567567567567565</v>
      </c>
    </row>
    <row r="6" spans="1:17" ht="15.6" customHeight="1" x14ac:dyDescent="0.25">
      <c r="A6" s="22">
        <v>5</v>
      </c>
      <c r="B6" s="280" t="s">
        <v>46</v>
      </c>
      <c r="C6" s="498">
        <v>1</v>
      </c>
      <c r="D6" s="5">
        <v>2</v>
      </c>
      <c r="E6" s="499">
        <v>152</v>
      </c>
      <c r="F6" s="463"/>
      <c r="G6" s="464"/>
      <c r="H6" s="489"/>
      <c r="I6" s="311"/>
      <c r="J6" s="68">
        <v>0</v>
      </c>
      <c r="K6" s="319">
        <v>0</v>
      </c>
      <c r="L6" s="21">
        <f t="shared" si="0"/>
        <v>155</v>
      </c>
      <c r="M6" s="314">
        <f t="shared" si="1"/>
        <v>155</v>
      </c>
      <c r="N6" s="26">
        <v>1</v>
      </c>
      <c r="O6" s="28">
        <v>187</v>
      </c>
      <c r="P6" s="15">
        <f t="shared" si="2"/>
        <v>-32</v>
      </c>
      <c r="Q6" s="29">
        <f t="shared" ref="Q6" si="3">((M6-O6)/O6)*100</f>
        <v>-17.112299465240639</v>
      </c>
    </row>
    <row r="7" spans="1:17" ht="15.6" customHeight="1" x14ac:dyDescent="0.25">
      <c r="A7" s="22">
        <v>6</v>
      </c>
      <c r="B7" s="280" t="s">
        <v>88</v>
      </c>
      <c r="C7" s="498">
        <v>116</v>
      </c>
      <c r="D7" s="5">
        <v>0</v>
      </c>
      <c r="E7" s="499">
        <v>1</v>
      </c>
      <c r="F7" s="462"/>
      <c r="G7" s="465"/>
      <c r="H7" s="490"/>
      <c r="I7" s="311"/>
      <c r="J7" s="68">
        <v>0</v>
      </c>
      <c r="K7" s="319">
        <v>0</v>
      </c>
      <c r="L7" s="21">
        <f t="shared" si="0"/>
        <v>117</v>
      </c>
      <c r="M7" s="314">
        <f t="shared" si="1"/>
        <v>117</v>
      </c>
      <c r="N7" s="26">
        <v>1</v>
      </c>
      <c r="O7" s="28">
        <v>91</v>
      </c>
      <c r="P7" s="15">
        <f t="shared" si="2"/>
        <v>26</v>
      </c>
      <c r="Q7" s="29">
        <f>((M7-O7)/O7)*100</f>
        <v>28.571428571428569</v>
      </c>
    </row>
    <row r="8" spans="1:17" ht="15.6" customHeight="1" thickBot="1" x14ac:dyDescent="0.3">
      <c r="A8" s="22">
        <v>7</v>
      </c>
      <c r="B8" s="280" t="s">
        <v>122</v>
      </c>
      <c r="C8" s="498">
        <v>2</v>
      </c>
      <c r="D8" s="5">
        <v>119</v>
      </c>
      <c r="E8" s="499">
        <v>0</v>
      </c>
      <c r="F8" s="463"/>
      <c r="G8" s="467"/>
      <c r="H8" s="489"/>
      <c r="I8" s="311"/>
      <c r="J8" s="68">
        <v>0</v>
      </c>
      <c r="K8" s="319">
        <v>0</v>
      </c>
      <c r="L8" s="21">
        <f t="shared" si="0"/>
        <v>121</v>
      </c>
      <c r="M8" s="314">
        <f t="shared" si="1"/>
        <v>121</v>
      </c>
      <c r="N8" s="26">
        <v>1</v>
      </c>
      <c r="O8" s="28">
        <v>165</v>
      </c>
      <c r="P8" s="15">
        <f t="shared" ref="P8" si="4">M8-O8</f>
        <v>-44</v>
      </c>
      <c r="Q8" s="29">
        <f>((M8-O8)/O8)*100</f>
        <v>-26.666666666666668</v>
      </c>
    </row>
    <row r="9" spans="1:17" ht="15.6" customHeight="1" thickBot="1" x14ac:dyDescent="0.3">
      <c r="A9" s="22">
        <v>8</v>
      </c>
      <c r="B9" s="280" t="s">
        <v>105</v>
      </c>
      <c r="C9" s="498">
        <v>0</v>
      </c>
      <c r="D9" s="5">
        <v>230</v>
      </c>
      <c r="E9" s="499">
        <v>0</v>
      </c>
      <c r="F9" s="536"/>
      <c r="G9" s="537"/>
      <c r="H9" s="490"/>
      <c r="I9" s="311"/>
      <c r="J9" s="316">
        <v>0</v>
      </c>
      <c r="K9" s="320">
        <v>0</v>
      </c>
      <c r="L9" s="340">
        <f t="shared" si="0"/>
        <v>230</v>
      </c>
      <c r="M9" s="314">
        <f t="shared" si="1"/>
        <v>230</v>
      </c>
      <c r="N9" s="26">
        <v>1</v>
      </c>
      <c r="O9" s="28">
        <v>160</v>
      </c>
      <c r="P9" s="15">
        <f t="shared" si="2"/>
        <v>70</v>
      </c>
      <c r="Q9" s="29">
        <f>((M9-O9)/O9)*100</f>
        <v>43.75</v>
      </c>
    </row>
    <row r="10" spans="1:17" ht="15.6" customHeight="1" x14ac:dyDescent="0.25">
      <c r="A10" s="22"/>
      <c r="B10" s="280" t="s">
        <v>23</v>
      </c>
      <c r="C10" s="500">
        <f>SUM(C2:C9)</f>
        <v>893</v>
      </c>
      <c r="D10" s="11">
        <f>SUM(D2:D9)</f>
        <v>360</v>
      </c>
      <c r="E10" s="501">
        <f>SUM(E2:E9)</f>
        <v>543</v>
      </c>
      <c r="F10" s="462"/>
      <c r="G10" s="462"/>
      <c r="H10" s="489"/>
      <c r="I10" s="154"/>
      <c r="J10" s="11">
        <f t="shared" ref="J10:M10" si="5">SUM(J2:J9)</f>
        <v>0</v>
      </c>
      <c r="K10" s="315">
        <f t="shared" si="5"/>
        <v>5</v>
      </c>
      <c r="L10" s="30">
        <f t="shared" si="5"/>
        <v>1796</v>
      </c>
      <c r="M10" s="31">
        <f t="shared" si="5"/>
        <v>1801</v>
      </c>
      <c r="N10" s="26"/>
      <c r="O10" s="28">
        <v>1405</v>
      </c>
      <c r="P10" s="15">
        <f>M10-O10</f>
        <v>396</v>
      </c>
      <c r="Q10" s="29">
        <f>((M10-O10)/O10)*100</f>
        <v>28.185053380782922</v>
      </c>
    </row>
    <row r="11" spans="1:17" ht="15.6" customHeight="1" thickBot="1" x14ac:dyDescent="0.3">
      <c r="A11" s="32"/>
      <c r="B11" s="281" t="s">
        <v>27</v>
      </c>
      <c r="C11" s="505">
        <f>C10/$M10*100</f>
        <v>49.583564686285399</v>
      </c>
      <c r="D11" s="14">
        <f>D10/$M10*100</f>
        <v>19.988895058300944</v>
      </c>
      <c r="E11" s="506">
        <f>E10/$M10*100</f>
        <v>30.149916712937259</v>
      </c>
      <c r="F11" s="461"/>
      <c r="G11" s="467"/>
      <c r="H11" s="488"/>
      <c r="I11" s="154"/>
      <c r="J11" s="153">
        <f>J10/$M10*100</f>
        <v>0</v>
      </c>
      <c r="K11" s="14">
        <f>K10/$M10*100</f>
        <v>0.27762354247640203</v>
      </c>
      <c r="L11" s="33">
        <f>L10/$M10*100</f>
        <v>99.722376457523595</v>
      </c>
      <c r="M11" s="34">
        <f>M10/$M10*100</f>
        <v>100</v>
      </c>
      <c r="N11" s="35"/>
      <c r="O11" s="36"/>
      <c r="P11" s="37"/>
      <c r="Q11" s="38"/>
    </row>
    <row r="12" spans="1:17" ht="15.6" customHeight="1" thickBot="1" x14ac:dyDescent="0.3">
      <c r="A12" s="339" t="s">
        <v>11</v>
      </c>
      <c r="B12" s="278" t="s">
        <v>1</v>
      </c>
      <c r="C12" s="510" t="s">
        <v>12</v>
      </c>
      <c r="D12" s="511" t="s">
        <v>13</v>
      </c>
      <c r="E12" s="511" t="s">
        <v>14</v>
      </c>
      <c r="F12" s="511" t="s">
        <v>15</v>
      </c>
      <c r="G12" s="512" t="s">
        <v>16</v>
      </c>
      <c r="H12" s="512" t="s">
        <v>17</v>
      </c>
      <c r="I12" s="495" t="s">
        <v>24</v>
      </c>
      <c r="J12" s="23" t="s">
        <v>18</v>
      </c>
      <c r="K12" s="17" t="s">
        <v>19</v>
      </c>
      <c r="L12" s="539" t="s">
        <v>20</v>
      </c>
      <c r="M12" s="25" t="s">
        <v>21</v>
      </c>
      <c r="N12" s="24" t="s">
        <v>81</v>
      </c>
      <c r="O12" s="221" t="s">
        <v>121</v>
      </c>
      <c r="P12" s="16" t="s">
        <v>89</v>
      </c>
      <c r="Q12" s="17" t="s">
        <v>90</v>
      </c>
    </row>
    <row r="13" spans="1:17" ht="15.6" customHeight="1" x14ac:dyDescent="0.25">
      <c r="A13" s="343">
        <v>9</v>
      </c>
      <c r="B13" s="348" t="s">
        <v>91</v>
      </c>
      <c r="C13" s="513">
        <v>4</v>
      </c>
      <c r="D13" s="19">
        <v>2</v>
      </c>
      <c r="E13" s="287">
        <v>146</v>
      </c>
      <c r="F13" s="12">
        <v>4</v>
      </c>
      <c r="G13" s="12">
        <v>2</v>
      </c>
      <c r="H13" s="12">
        <v>1</v>
      </c>
      <c r="I13" s="514">
        <v>2</v>
      </c>
      <c r="J13" s="503">
        <v>3</v>
      </c>
      <c r="K13" s="442">
        <v>1</v>
      </c>
      <c r="L13" s="51">
        <f>SUM(C13:I13)</f>
        <v>161</v>
      </c>
      <c r="M13" s="438">
        <f>SUM(C13:K13)</f>
        <v>165</v>
      </c>
      <c r="N13" s="51">
        <v>1</v>
      </c>
      <c r="O13" s="54">
        <v>266</v>
      </c>
      <c r="P13" s="27">
        <f>M13-O13</f>
        <v>-101</v>
      </c>
      <c r="Q13" s="52">
        <f>((M13-O13)/O13)*100</f>
        <v>-37.969924812030072</v>
      </c>
    </row>
    <row r="14" spans="1:17" ht="15.6" customHeight="1" x14ac:dyDescent="0.25">
      <c r="A14" s="71">
        <v>10</v>
      </c>
      <c r="B14" s="349" t="s">
        <v>124</v>
      </c>
      <c r="C14" s="515">
        <v>2</v>
      </c>
      <c r="D14" s="13">
        <v>379</v>
      </c>
      <c r="E14" s="538">
        <v>1</v>
      </c>
      <c r="F14" s="5">
        <v>0</v>
      </c>
      <c r="G14" s="5">
        <v>0</v>
      </c>
      <c r="H14" s="5">
        <v>0</v>
      </c>
      <c r="I14" s="516">
        <v>1</v>
      </c>
      <c r="J14" s="504">
        <v>0</v>
      </c>
      <c r="K14" s="443">
        <v>0</v>
      </c>
      <c r="L14" s="26">
        <f t="shared" ref="L14:L23" si="6">SUM(C14:I14)</f>
        <v>383</v>
      </c>
      <c r="M14" s="439">
        <f t="shared" ref="M14:M23" si="7">SUM(C14:K14)</f>
        <v>383</v>
      </c>
      <c r="N14" s="26">
        <v>1</v>
      </c>
      <c r="O14" s="55">
        <v>135</v>
      </c>
      <c r="P14" s="15">
        <f t="shared" si="2"/>
        <v>248</v>
      </c>
      <c r="Q14" s="29">
        <f>((M14-O14)/O14)*100</f>
        <v>183.7037037037037</v>
      </c>
    </row>
    <row r="15" spans="1:17" ht="15.6" customHeight="1" x14ac:dyDescent="0.25">
      <c r="A15" s="71">
        <v>11</v>
      </c>
      <c r="B15" s="349" t="s">
        <v>123</v>
      </c>
      <c r="C15" s="515">
        <v>1</v>
      </c>
      <c r="D15" s="13">
        <v>6</v>
      </c>
      <c r="E15" s="13">
        <v>0</v>
      </c>
      <c r="F15" s="491">
        <v>0</v>
      </c>
      <c r="G15" s="5">
        <v>100</v>
      </c>
      <c r="H15" s="5">
        <v>0</v>
      </c>
      <c r="I15" s="516">
        <v>0</v>
      </c>
      <c r="J15" s="504">
        <v>0</v>
      </c>
      <c r="K15" s="444">
        <v>0</v>
      </c>
      <c r="L15" s="26">
        <f t="shared" si="6"/>
        <v>107</v>
      </c>
      <c r="M15" s="439">
        <f t="shared" si="7"/>
        <v>107</v>
      </c>
      <c r="N15" s="26">
        <v>1</v>
      </c>
      <c r="O15" s="55">
        <v>143</v>
      </c>
      <c r="P15" s="15">
        <f>M15-O15</f>
        <v>-36</v>
      </c>
      <c r="Q15" s="29">
        <f>((M15-O15)/O15)*100</f>
        <v>-25.174825174825177</v>
      </c>
    </row>
    <row r="16" spans="1:17" ht="15.6" customHeight="1" x14ac:dyDescent="0.25">
      <c r="A16" s="71">
        <v>12</v>
      </c>
      <c r="B16" s="349" t="s">
        <v>106</v>
      </c>
      <c r="C16" s="515">
        <v>5</v>
      </c>
      <c r="D16" s="13">
        <v>5</v>
      </c>
      <c r="E16" s="287">
        <v>4</v>
      </c>
      <c r="F16" s="5">
        <v>309</v>
      </c>
      <c r="G16" s="5">
        <v>0</v>
      </c>
      <c r="H16" s="5">
        <v>31</v>
      </c>
      <c r="I16" s="516">
        <v>3</v>
      </c>
      <c r="J16" s="504">
        <v>2</v>
      </c>
      <c r="K16" s="443">
        <v>1</v>
      </c>
      <c r="L16" s="26">
        <f t="shared" si="6"/>
        <v>357</v>
      </c>
      <c r="M16" s="439">
        <f t="shared" si="7"/>
        <v>360</v>
      </c>
      <c r="N16" s="26">
        <v>1</v>
      </c>
      <c r="O16" s="55">
        <v>361</v>
      </c>
      <c r="P16" s="15">
        <f t="shared" si="2"/>
        <v>-1</v>
      </c>
      <c r="Q16" s="29">
        <f t="shared" ref="Q16:Q22" si="8">((M16-O16)/O16)*100</f>
        <v>-0.2770083102493075</v>
      </c>
    </row>
    <row r="17" spans="1:17" ht="15.6" customHeight="1" x14ac:dyDescent="0.25">
      <c r="A17" s="71">
        <v>13</v>
      </c>
      <c r="B17" s="349" t="s">
        <v>47</v>
      </c>
      <c r="C17" s="515">
        <v>8</v>
      </c>
      <c r="D17" s="13">
        <v>1</v>
      </c>
      <c r="E17" s="152">
        <v>3</v>
      </c>
      <c r="F17" s="5">
        <v>1</v>
      </c>
      <c r="G17" s="5">
        <v>1</v>
      </c>
      <c r="H17" s="5">
        <v>327</v>
      </c>
      <c r="I17" s="516">
        <v>0</v>
      </c>
      <c r="J17" s="504">
        <v>1</v>
      </c>
      <c r="K17" s="443">
        <v>1</v>
      </c>
      <c r="L17" s="26">
        <f t="shared" si="6"/>
        <v>341</v>
      </c>
      <c r="M17" s="439">
        <f t="shared" si="7"/>
        <v>343</v>
      </c>
      <c r="N17" s="26">
        <v>1</v>
      </c>
      <c r="O17" s="55">
        <v>319</v>
      </c>
      <c r="P17" s="15">
        <f t="shared" si="2"/>
        <v>24</v>
      </c>
      <c r="Q17" s="29">
        <f t="shared" si="8"/>
        <v>7.523510971786834</v>
      </c>
    </row>
    <row r="18" spans="1:17" ht="15.6" customHeight="1" x14ac:dyDescent="0.25">
      <c r="A18" s="71">
        <v>14</v>
      </c>
      <c r="B18" s="349" t="s">
        <v>92</v>
      </c>
      <c r="C18" s="515">
        <v>1</v>
      </c>
      <c r="D18" s="13">
        <v>4</v>
      </c>
      <c r="E18" s="152">
        <v>148</v>
      </c>
      <c r="F18" s="5">
        <v>0</v>
      </c>
      <c r="G18" s="5">
        <v>0</v>
      </c>
      <c r="H18" s="5">
        <v>0</v>
      </c>
      <c r="I18" s="516">
        <v>0</v>
      </c>
      <c r="J18" s="504">
        <v>0</v>
      </c>
      <c r="K18" s="443">
        <v>0</v>
      </c>
      <c r="L18" s="26">
        <f t="shared" si="6"/>
        <v>153</v>
      </c>
      <c r="M18" s="439">
        <f t="shared" si="7"/>
        <v>153</v>
      </c>
      <c r="N18" s="26">
        <v>1</v>
      </c>
      <c r="O18" s="55">
        <v>162</v>
      </c>
      <c r="P18" s="15">
        <f t="shared" si="2"/>
        <v>-9</v>
      </c>
      <c r="Q18" s="29">
        <f t="shared" si="8"/>
        <v>-5.5555555555555554</v>
      </c>
    </row>
    <row r="19" spans="1:17" ht="15.6" customHeight="1" x14ac:dyDescent="0.25">
      <c r="A19" s="71">
        <v>15</v>
      </c>
      <c r="B19" s="349" t="s">
        <v>125</v>
      </c>
      <c r="C19" s="515">
        <v>1</v>
      </c>
      <c r="D19" s="13">
        <v>0</v>
      </c>
      <c r="E19" s="152">
        <v>7</v>
      </c>
      <c r="F19" s="5">
        <v>211</v>
      </c>
      <c r="G19" s="5">
        <v>0</v>
      </c>
      <c r="H19" s="5">
        <v>6</v>
      </c>
      <c r="I19" s="516">
        <v>0</v>
      </c>
      <c r="J19" s="504">
        <v>0</v>
      </c>
      <c r="K19" s="443">
        <v>0</v>
      </c>
      <c r="L19" s="26">
        <f t="shared" si="6"/>
        <v>225</v>
      </c>
      <c r="M19" s="439">
        <f t="shared" si="7"/>
        <v>225</v>
      </c>
      <c r="N19" s="26">
        <v>1</v>
      </c>
      <c r="O19" s="55"/>
      <c r="P19" s="15">
        <f t="shared" si="2"/>
        <v>225</v>
      </c>
      <c r="Q19" s="29" t="e">
        <f t="shared" si="8"/>
        <v>#DIV/0!</v>
      </c>
    </row>
    <row r="20" spans="1:17" ht="15.6" customHeight="1" x14ac:dyDescent="0.25">
      <c r="A20" s="71">
        <v>16</v>
      </c>
      <c r="B20" s="349" t="s">
        <v>107</v>
      </c>
      <c r="C20" s="515">
        <v>2</v>
      </c>
      <c r="D20" s="13">
        <v>7</v>
      </c>
      <c r="E20" s="152">
        <v>0</v>
      </c>
      <c r="F20" s="5">
        <v>1</v>
      </c>
      <c r="G20" s="5">
        <v>3</v>
      </c>
      <c r="H20" s="5">
        <v>31</v>
      </c>
      <c r="I20" s="516">
        <v>460</v>
      </c>
      <c r="J20" s="504">
        <v>0</v>
      </c>
      <c r="K20" s="443">
        <v>11</v>
      </c>
      <c r="L20" s="26">
        <f t="shared" si="6"/>
        <v>504</v>
      </c>
      <c r="M20" s="439">
        <f t="shared" si="7"/>
        <v>515</v>
      </c>
      <c r="N20" s="26">
        <v>1</v>
      </c>
      <c r="O20" s="55">
        <v>182</v>
      </c>
      <c r="P20" s="15">
        <f t="shared" si="2"/>
        <v>333</v>
      </c>
      <c r="Q20" s="29">
        <f t="shared" si="8"/>
        <v>182.96703296703296</v>
      </c>
    </row>
    <row r="21" spans="1:17" ht="15.6" customHeight="1" x14ac:dyDescent="0.25">
      <c r="A21" s="71">
        <v>17</v>
      </c>
      <c r="B21" s="349" t="s">
        <v>127</v>
      </c>
      <c r="C21" s="515">
        <v>0</v>
      </c>
      <c r="D21" s="13">
        <v>2</v>
      </c>
      <c r="E21" s="152">
        <v>108</v>
      </c>
      <c r="F21" s="5">
        <v>0</v>
      </c>
      <c r="G21" s="5">
        <v>0</v>
      </c>
      <c r="H21" s="5">
        <v>1</v>
      </c>
      <c r="I21" s="516">
        <v>0</v>
      </c>
      <c r="J21" s="504">
        <v>1</v>
      </c>
      <c r="K21" s="443">
        <v>0</v>
      </c>
      <c r="L21" s="26">
        <f t="shared" si="6"/>
        <v>111</v>
      </c>
      <c r="M21" s="439">
        <f t="shared" si="7"/>
        <v>112</v>
      </c>
      <c r="N21" s="26">
        <v>1</v>
      </c>
      <c r="O21" s="55"/>
      <c r="P21" s="15">
        <f t="shared" si="2"/>
        <v>112</v>
      </c>
      <c r="Q21" s="29" t="e">
        <f t="shared" si="8"/>
        <v>#DIV/0!</v>
      </c>
    </row>
    <row r="22" spans="1:17" ht="15.6" customHeight="1" x14ac:dyDescent="0.25">
      <c r="A22" s="71">
        <v>18</v>
      </c>
      <c r="B22" s="349" t="s">
        <v>128</v>
      </c>
      <c r="C22" s="515">
        <v>22</v>
      </c>
      <c r="D22" s="13">
        <v>17</v>
      </c>
      <c r="E22" s="152">
        <v>114</v>
      </c>
      <c r="F22" s="5">
        <v>3</v>
      </c>
      <c r="G22" s="5">
        <v>158</v>
      </c>
      <c r="H22" s="5">
        <v>6</v>
      </c>
      <c r="I22" s="516">
        <v>1</v>
      </c>
      <c r="J22" s="504">
        <v>3</v>
      </c>
      <c r="K22" s="443">
        <v>12</v>
      </c>
      <c r="L22" s="26">
        <f t="shared" si="6"/>
        <v>321</v>
      </c>
      <c r="M22" s="439">
        <f t="shared" si="7"/>
        <v>336</v>
      </c>
      <c r="N22" s="26">
        <v>1</v>
      </c>
      <c r="O22" s="55"/>
      <c r="P22" s="15">
        <f t="shared" si="2"/>
        <v>336</v>
      </c>
      <c r="Q22" s="29" t="e">
        <f t="shared" si="8"/>
        <v>#DIV/0!</v>
      </c>
    </row>
    <row r="23" spans="1:17" ht="15.6" customHeight="1" x14ac:dyDescent="0.25">
      <c r="A23" s="71">
        <v>19</v>
      </c>
      <c r="B23" s="349" t="s">
        <v>126</v>
      </c>
      <c r="C23" s="515">
        <v>0</v>
      </c>
      <c r="D23" s="13">
        <v>0</v>
      </c>
      <c r="E23" s="152">
        <v>0</v>
      </c>
      <c r="F23" s="5">
        <v>0</v>
      </c>
      <c r="G23" s="5">
        <v>0</v>
      </c>
      <c r="H23" s="5">
        <v>236</v>
      </c>
      <c r="I23" s="516">
        <v>0</v>
      </c>
      <c r="J23" s="504">
        <v>0</v>
      </c>
      <c r="K23" s="443">
        <v>0</v>
      </c>
      <c r="L23" s="26">
        <f t="shared" si="6"/>
        <v>236</v>
      </c>
      <c r="M23" s="439">
        <f t="shared" si="7"/>
        <v>236</v>
      </c>
      <c r="N23" s="26">
        <v>1</v>
      </c>
      <c r="O23" s="55"/>
      <c r="P23" s="15">
        <f t="shared" si="2"/>
        <v>236</v>
      </c>
      <c r="Q23" s="29" t="e">
        <f t="shared" ref="Q23:Q24" si="9">((M23-O23)/O23)*100</f>
        <v>#DIV/0!</v>
      </c>
    </row>
    <row r="24" spans="1:17" ht="15.6" customHeight="1" x14ac:dyDescent="0.25">
      <c r="A24" s="341"/>
      <c r="B24" s="350" t="s">
        <v>23</v>
      </c>
      <c r="C24" s="517">
        <f t="shared" ref="C24:I24" si="10">SUM(C13:C23)</f>
        <v>46</v>
      </c>
      <c r="D24" s="48">
        <f t="shared" si="10"/>
        <v>423</v>
      </c>
      <c r="E24" s="48">
        <f t="shared" si="10"/>
        <v>531</v>
      </c>
      <c r="F24" s="315">
        <f t="shared" si="10"/>
        <v>529</v>
      </c>
      <c r="G24" s="315">
        <f t="shared" si="10"/>
        <v>264</v>
      </c>
      <c r="H24" s="315">
        <f t="shared" ref="H24" si="11">SUM(H13:H23)</f>
        <v>639</v>
      </c>
      <c r="I24" s="48">
        <f t="shared" si="10"/>
        <v>467</v>
      </c>
      <c r="J24" s="288">
        <f t="shared" ref="J24:K24" si="12">SUM(J13:J23)</f>
        <v>10</v>
      </c>
      <c r="K24" s="48">
        <f t="shared" si="12"/>
        <v>26</v>
      </c>
      <c r="L24" s="315">
        <f>SUM(L13:L23)</f>
        <v>2899</v>
      </c>
      <c r="M24" s="31">
        <f>SUM(M13:M23)</f>
        <v>2935</v>
      </c>
      <c r="N24" s="35"/>
      <c r="O24" s="56">
        <v>1884</v>
      </c>
      <c r="P24" s="15">
        <f t="shared" ref="P24" si="13">M24-O24</f>
        <v>1051</v>
      </c>
      <c r="Q24" s="29">
        <f t="shared" si="9"/>
        <v>55.785562632696397</v>
      </c>
    </row>
    <row r="25" spans="1:17" ht="15.6" customHeight="1" thickBot="1" x14ac:dyDescent="0.3">
      <c r="A25" s="342"/>
      <c r="B25" s="350" t="s">
        <v>27</v>
      </c>
      <c r="C25" s="518">
        <f t="shared" ref="C25:M25" si="14">C24/$M24*100</f>
        <v>1.5672913117546847</v>
      </c>
      <c r="D25" s="502">
        <f t="shared" si="14"/>
        <v>14.412265758091994</v>
      </c>
      <c r="E25" s="502">
        <f t="shared" si="14"/>
        <v>18.091993185689951</v>
      </c>
      <c r="F25" s="519">
        <f t="shared" si="14"/>
        <v>18.023850085178875</v>
      </c>
      <c r="G25" s="520">
        <f t="shared" si="14"/>
        <v>8.9948892674616694</v>
      </c>
      <c r="H25" s="520">
        <f t="shared" si="14"/>
        <v>21.771720613287904</v>
      </c>
      <c r="I25" s="502">
        <f t="shared" si="14"/>
        <v>15.911413969335605</v>
      </c>
      <c r="J25" s="347">
        <f t="shared" si="14"/>
        <v>0.34071550255536626</v>
      </c>
      <c r="K25" s="33">
        <f t="shared" si="14"/>
        <v>0.88586030664395232</v>
      </c>
      <c r="L25" s="33">
        <f t="shared" si="14"/>
        <v>98.773424190800682</v>
      </c>
      <c r="M25" s="34">
        <f t="shared" si="14"/>
        <v>100</v>
      </c>
      <c r="N25" s="35"/>
      <c r="O25" s="56"/>
      <c r="P25" s="37"/>
      <c r="Q25" s="38"/>
    </row>
    <row r="26" spans="1:17" ht="15.6" customHeight="1" thickBot="1" x14ac:dyDescent="0.3">
      <c r="A26" s="340" t="s">
        <v>11</v>
      </c>
      <c r="B26" s="58" t="s">
        <v>2</v>
      </c>
      <c r="C26" s="507" t="s">
        <v>12</v>
      </c>
      <c r="D26" s="508" t="s">
        <v>13</v>
      </c>
      <c r="E26" s="508" t="s">
        <v>14</v>
      </c>
      <c r="F26" s="508" t="s">
        <v>15</v>
      </c>
      <c r="G26" s="508" t="s">
        <v>16</v>
      </c>
      <c r="H26" s="509" t="s">
        <v>17</v>
      </c>
      <c r="I26" s="18"/>
      <c r="J26" s="295" t="s">
        <v>18</v>
      </c>
      <c r="K26" s="296" t="s">
        <v>19</v>
      </c>
      <c r="L26" s="297" t="s">
        <v>20</v>
      </c>
      <c r="M26" s="297" t="s">
        <v>21</v>
      </c>
      <c r="N26" s="297" t="s">
        <v>81</v>
      </c>
      <c r="O26" s="221" t="s">
        <v>121</v>
      </c>
      <c r="P26" s="298" t="s">
        <v>89</v>
      </c>
      <c r="Q26" s="299" t="s">
        <v>90</v>
      </c>
    </row>
    <row r="27" spans="1:17" ht="15.6" customHeight="1" x14ac:dyDescent="0.25">
      <c r="A27" s="39">
        <v>20</v>
      </c>
      <c r="B27" s="59" t="s">
        <v>129</v>
      </c>
      <c r="C27" s="290">
        <v>2</v>
      </c>
      <c r="D27" s="19">
        <v>4</v>
      </c>
      <c r="E27" s="19">
        <v>106</v>
      </c>
      <c r="F27" s="19">
        <v>0</v>
      </c>
      <c r="G27" s="19">
        <v>1</v>
      </c>
      <c r="H27" s="291">
        <v>0</v>
      </c>
      <c r="I27" s="18"/>
      <c r="J27" s="300">
        <v>0</v>
      </c>
      <c r="K27" s="42">
        <v>0</v>
      </c>
      <c r="L27" s="62">
        <f t="shared" ref="L27:L32" si="15">SUM(C27:H27)</f>
        <v>113</v>
      </c>
      <c r="M27" s="399">
        <f>SUM(C27:K27)</f>
        <v>113</v>
      </c>
      <c r="N27" s="44">
        <v>1</v>
      </c>
      <c r="O27" s="63"/>
      <c r="P27" s="45">
        <f>M27-O27</f>
        <v>113</v>
      </c>
      <c r="Q27" s="301" t="e">
        <f>((M27-O27)/O27)*100</f>
        <v>#DIV/0!</v>
      </c>
    </row>
    <row r="28" spans="1:17" ht="15.6" customHeight="1" x14ac:dyDescent="0.25">
      <c r="A28" s="40">
        <v>21</v>
      </c>
      <c r="B28" s="60" t="s">
        <v>48</v>
      </c>
      <c r="C28" s="292">
        <v>191</v>
      </c>
      <c r="D28" s="13">
        <v>5</v>
      </c>
      <c r="E28" s="13">
        <v>1</v>
      </c>
      <c r="F28" s="13">
        <v>1</v>
      </c>
      <c r="G28" s="13">
        <v>0</v>
      </c>
      <c r="H28" s="284">
        <v>1</v>
      </c>
      <c r="I28" s="18"/>
      <c r="J28" s="302">
        <v>0</v>
      </c>
      <c r="K28" s="61">
        <v>0</v>
      </c>
      <c r="L28" s="62">
        <f>SUM(C28:H28)</f>
        <v>199</v>
      </c>
      <c r="M28" s="400">
        <f>SUM(C28:K28)</f>
        <v>199</v>
      </c>
      <c r="N28" s="26">
        <v>1</v>
      </c>
      <c r="O28" s="55">
        <v>131</v>
      </c>
      <c r="P28" s="45">
        <f t="shared" ref="P28:P33" si="16">M28-O28</f>
        <v>68</v>
      </c>
      <c r="Q28" s="303">
        <f>((M28-O28)/O28)*100</f>
        <v>51.908396946564885</v>
      </c>
    </row>
    <row r="29" spans="1:17" ht="15.6" customHeight="1" x14ac:dyDescent="0.25">
      <c r="A29" s="39">
        <v>22</v>
      </c>
      <c r="B29" s="60" t="s">
        <v>108</v>
      </c>
      <c r="C29" s="292">
        <v>387</v>
      </c>
      <c r="D29" s="13">
        <v>52</v>
      </c>
      <c r="E29" s="13">
        <v>7</v>
      </c>
      <c r="F29" s="13">
        <v>4</v>
      </c>
      <c r="G29" s="13">
        <v>36</v>
      </c>
      <c r="H29" s="284">
        <v>11</v>
      </c>
      <c r="I29" s="18"/>
      <c r="J29" s="304">
        <v>4</v>
      </c>
      <c r="K29" s="43">
        <v>2</v>
      </c>
      <c r="L29" s="62">
        <f t="shared" si="15"/>
        <v>497</v>
      </c>
      <c r="M29" s="400">
        <f t="shared" ref="M29:M33" si="17">SUM(C29:K29)</f>
        <v>503</v>
      </c>
      <c r="N29" s="26">
        <v>1</v>
      </c>
      <c r="O29" s="55">
        <v>234</v>
      </c>
      <c r="P29" s="45">
        <f t="shared" si="16"/>
        <v>269</v>
      </c>
      <c r="Q29" s="303">
        <f>((M29-O29)/O29)*100</f>
        <v>114.95726495726495</v>
      </c>
    </row>
    <row r="30" spans="1:17" ht="15.6" customHeight="1" x14ac:dyDescent="0.25">
      <c r="A30" s="40">
        <v>23</v>
      </c>
      <c r="B30" s="60" t="s">
        <v>130</v>
      </c>
      <c r="C30" s="292">
        <v>2</v>
      </c>
      <c r="D30" s="13">
        <v>2</v>
      </c>
      <c r="E30" s="13">
        <v>0</v>
      </c>
      <c r="F30" s="13">
        <v>0</v>
      </c>
      <c r="G30" s="13">
        <v>81</v>
      </c>
      <c r="H30" s="284">
        <v>0</v>
      </c>
      <c r="I30" s="18"/>
      <c r="J30" s="302">
        <v>1</v>
      </c>
      <c r="K30" s="43">
        <v>1</v>
      </c>
      <c r="L30" s="62">
        <f t="shared" si="15"/>
        <v>85</v>
      </c>
      <c r="M30" s="400">
        <f>SUM(C30:K30)</f>
        <v>87</v>
      </c>
      <c r="N30" s="26">
        <v>1</v>
      </c>
      <c r="O30" s="55"/>
      <c r="P30" s="45">
        <f t="shared" si="16"/>
        <v>87</v>
      </c>
      <c r="Q30" s="303" t="e">
        <f>((M30-O30)/O30)*100</f>
        <v>#DIV/0!</v>
      </c>
    </row>
    <row r="31" spans="1:17" ht="15.6" customHeight="1" x14ac:dyDescent="0.25">
      <c r="A31" s="39">
        <v>24</v>
      </c>
      <c r="B31" s="60" t="s">
        <v>109</v>
      </c>
      <c r="C31" s="292">
        <v>3</v>
      </c>
      <c r="D31" s="13">
        <v>2</v>
      </c>
      <c r="E31" s="13">
        <v>0</v>
      </c>
      <c r="F31" s="13">
        <v>280</v>
      </c>
      <c r="G31" s="13">
        <v>0</v>
      </c>
      <c r="H31" s="284">
        <v>2</v>
      </c>
      <c r="I31" s="18"/>
      <c r="J31" s="302">
        <v>0</v>
      </c>
      <c r="K31" s="43">
        <v>2</v>
      </c>
      <c r="L31" s="62">
        <f t="shared" si="15"/>
        <v>287</v>
      </c>
      <c r="M31" s="400">
        <f t="shared" si="17"/>
        <v>289</v>
      </c>
      <c r="N31" s="26">
        <v>1</v>
      </c>
      <c r="O31" s="55">
        <v>234</v>
      </c>
      <c r="P31" s="45">
        <f t="shared" si="16"/>
        <v>55</v>
      </c>
      <c r="Q31" s="303">
        <f>((M31-O31)/O31)*100</f>
        <v>23.504273504273502</v>
      </c>
    </row>
    <row r="32" spans="1:17" ht="15.6" customHeight="1" x14ac:dyDescent="0.25">
      <c r="A32" s="40">
        <v>25</v>
      </c>
      <c r="B32" s="60" t="s">
        <v>49</v>
      </c>
      <c r="C32" s="292">
        <v>4</v>
      </c>
      <c r="D32" s="13">
        <v>15</v>
      </c>
      <c r="E32" s="13">
        <v>261</v>
      </c>
      <c r="F32" s="13">
        <v>80</v>
      </c>
      <c r="G32" s="13">
        <v>2</v>
      </c>
      <c r="H32" s="284">
        <v>9</v>
      </c>
      <c r="I32" s="18"/>
      <c r="J32" s="302">
        <v>0</v>
      </c>
      <c r="K32" s="43">
        <v>0</v>
      </c>
      <c r="L32" s="62">
        <f t="shared" si="15"/>
        <v>371</v>
      </c>
      <c r="M32" s="400">
        <f>SUM(C32:K32)</f>
        <v>371</v>
      </c>
      <c r="N32" s="26">
        <v>1</v>
      </c>
      <c r="O32" s="55">
        <v>288</v>
      </c>
      <c r="P32" s="45">
        <f t="shared" si="16"/>
        <v>83</v>
      </c>
      <c r="Q32" s="303">
        <f t="shared" ref="Q32" si="18">((M32-O32)/O32)*100</f>
        <v>28.819444444444443</v>
      </c>
    </row>
    <row r="33" spans="1:17" ht="15.6" customHeight="1" x14ac:dyDescent="0.25">
      <c r="A33" s="40"/>
      <c r="B33" s="60" t="s">
        <v>22</v>
      </c>
      <c r="C33" s="293">
        <f t="shared" ref="C33:L33" si="19">SUM(C27:C32)</f>
        <v>589</v>
      </c>
      <c r="D33" s="48">
        <f t="shared" si="19"/>
        <v>80</v>
      </c>
      <c r="E33" s="48">
        <f t="shared" ref="E33:G33" si="20">SUM(E27:E32)</f>
        <v>375</v>
      </c>
      <c r="F33" s="48">
        <f t="shared" si="20"/>
        <v>365</v>
      </c>
      <c r="G33" s="48">
        <f t="shared" si="20"/>
        <v>120</v>
      </c>
      <c r="H33" s="286">
        <f>SUM(H27:H32)</f>
        <v>23</v>
      </c>
      <c r="I33" s="107"/>
      <c r="J33" s="293">
        <f t="shared" si="19"/>
        <v>5</v>
      </c>
      <c r="K33" s="48">
        <f t="shared" si="19"/>
        <v>5</v>
      </c>
      <c r="L33" s="48">
        <f t="shared" si="19"/>
        <v>1552</v>
      </c>
      <c r="M33" s="439">
        <f t="shared" si="17"/>
        <v>1562</v>
      </c>
      <c r="N33" s="26"/>
      <c r="O33" s="55">
        <v>1298</v>
      </c>
      <c r="P33" s="45">
        <f t="shared" si="16"/>
        <v>264</v>
      </c>
      <c r="Q33" s="303">
        <f>((M33-O33)/O33)*100</f>
        <v>20.33898305084746</v>
      </c>
    </row>
    <row r="34" spans="1:17" ht="15.6" customHeight="1" thickBot="1" x14ac:dyDescent="0.3">
      <c r="A34" s="50"/>
      <c r="B34" s="64" t="s">
        <v>27</v>
      </c>
      <c r="C34" s="326">
        <f>C33/$M33*100</f>
        <v>37.708066581306014</v>
      </c>
      <c r="D34" s="65">
        <f>D33/$M33*100</f>
        <v>5.1216389244558256</v>
      </c>
      <c r="E34" s="65">
        <f t="shared" ref="E34:G34" si="21">E33/$M33*100</f>
        <v>24.007682458386682</v>
      </c>
      <c r="F34" s="65">
        <f t="shared" si="21"/>
        <v>23.367477592829704</v>
      </c>
      <c r="G34" s="65">
        <f t="shared" si="21"/>
        <v>7.6824583866837379</v>
      </c>
      <c r="H34" s="327">
        <f>H33/$M33*100</f>
        <v>1.4724711907810499</v>
      </c>
      <c r="I34" s="108"/>
      <c r="J34" s="326">
        <f>J33/$M33*100</f>
        <v>0.3201024327784891</v>
      </c>
      <c r="K34" s="65">
        <f>K33/$M33*100</f>
        <v>0.3201024327784891</v>
      </c>
      <c r="L34" s="65">
        <f>L33/$M33*100</f>
        <v>99.359795134443019</v>
      </c>
      <c r="M34" s="523">
        <f>M33/$M33*100</f>
        <v>100</v>
      </c>
      <c r="N34" s="306"/>
      <c r="O34" s="307"/>
      <c r="P34" s="308"/>
      <c r="Q34" s="309"/>
    </row>
    <row r="35" spans="1:17" s="110" customFormat="1" ht="15.6" customHeight="1" thickBot="1" x14ac:dyDescent="0.3">
      <c r="A35" s="79" t="s">
        <v>11</v>
      </c>
      <c r="B35" s="351" t="s">
        <v>3</v>
      </c>
      <c r="C35" s="493" t="s">
        <v>12</v>
      </c>
      <c r="D35" s="494" t="s">
        <v>13</v>
      </c>
      <c r="E35" s="494" t="s">
        <v>14</v>
      </c>
      <c r="F35" s="494" t="s">
        <v>15</v>
      </c>
      <c r="G35" s="495" t="s">
        <v>16</v>
      </c>
      <c r="H35" s="484"/>
      <c r="I35" s="482"/>
      <c r="J35" s="524" t="s">
        <v>18</v>
      </c>
      <c r="K35" s="525" t="s">
        <v>19</v>
      </c>
      <c r="L35" s="526" t="s">
        <v>20</v>
      </c>
      <c r="M35" s="527" t="s">
        <v>21</v>
      </c>
      <c r="N35" s="132" t="s">
        <v>81</v>
      </c>
      <c r="O35" s="221" t="s">
        <v>121</v>
      </c>
      <c r="P35" s="83" t="s">
        <v>89</v>
      </c>
      <c r="Q35" s="84" t="s">
        <v>90</v>
      </c>
    </row>
    <row r="36" spans="1:17" s="110" customFormat="1" ht="15.6" customHeight="1" x14ac:dyDescent="0.25">
      <c r="A36" s="75">
        <v>26</v>
      </c>
      <c r="B36" s="352" t="s">
        <v>30</v>
      </c>
      <c r="C36" s="496">
        <v>46</v>
      </c>
      <c r="D36" s="12">
        <v>13</v>
      </c>
      <c r="E36" s="12">
        <v>0</v>
      </c>
      <c r="F36" s="12">
        <v>3</v>
      </c>
      <c r="G36" s="497">
        <v>155</v>
      </c>
      <c r="H36" s="485"/>
      <c r="I36" s="483"/>
      <c r="J36" s="528">
        <v>4</v>
      </c>
      <c r="K36" s="95">
        <v>0</v>
      </c>
      <c r="L36" s="99">
        <f t="shared" ref="L36:L42" si="22">SUM(C36:G36)</f>
        <v>217</v>
      </c>
      <c r="M36" s="529">
        <f>SUM(C36:K36)</f>
        <v>221</v>
      </c>
      <c r="N36" s="521">
        <v>1</v>
      </c>
      <c r="O36" s="112">
        <v>255</v>
      </c>
      <c r="P36" s="113">
        <f>M36-O36</f>
        <v>-34</v>
      </c>
      <c r="Q36" s="114">
        <f>((M36-O36)/O36)*100</f>
        <v>-13.333333333333334</v>
      </c>
    </row>
    <row r="37" spans="1:17" s="110" customFormat="1" ht="15.6" customHeight="1" x14ac:dyDescent="0.25">
      <c r="A37" s="71">
        <v>27</v>
      </c>
      <c r="B37" s="353" t="s">
        <v>93</v>
      </c>
      <c r="C37" s="498">
        <v>4</v>
      </c>
      <c r="D37" s="5">
        <v>11</v>
      </c>
      <c r="E37" s="5">
        <v>426</v>
      </c>
      <c r="F37" s="5">
        <v>7</v>
      </c>
      <c r="G37" s="499">
        <v>1</v>
      </c>
      <c r="H37" s="485"/>
      <c r="I37" s="483"/>
      <c r="J37" s="530">
        <v>0</v>
      </c>
      <c r="K37" s="96">
        <v>2</v>
      </c>
      <c r="L37" s="99">
        <f t="shared" si="22"/>
        <v>449</v>
      </c>
      <c r="M37" s="531">
        <f t="shared" ref="M37:M42" si="23">SUM(C37:K37)</f>
        <v>451</v>
      </c>
      <c r="N37" s="415">
        <v>1</v>
      </c>
      <c r="O37" s="115">
        <v>334</v>
      </c>
      <c r="P37" s="113">
        <f t="shared" ref="P37:P43" si="24">M37-O37</f>
        <v>117</v>
      </c>
      <c r="Q37" s="116">
        <f>((M37-O37)/O37)*100</f>
        <v>35.029940119760475</v>
      </c>
    </row>
    <row r="38" spans="1:17" s="110" customFormat="1" ht="15.6" customHeight="1" x14ac:dyDescent="0.25">
      <c r="A38" s="75">
        <v>28</v>
      </c>
      <c r="B38" s="353" t="s">
        <v>94</v>
      </c>
      <c r="C38" s="498">
        <v>7</v>
      </c>
      <c r="D38" s="5">
        <v>202</v>
      </c>
      <c r="E38" s="5">
        <v>0</v>
      </c>
      <c r="F38" s="5">
        <v>2</v>
      </c>
      <c r="G38" s="499">
        <v>12</v>
      </c>
      <c r="H38" s="485"/>
      <c r="I38" s="483"/>
      <c r="J38" s="530">
        <v>0</v>
      </c>
      <c r="K38" s="96">
        <v>1</v>
      </c>
      <c r="L38" s="99">
        <f t="shared" si="22"/>
        <v>223</v>
      </c>
      <c r="M38" s="531">
        <f t="shared" si="23"/>
        <v>224</v>
      </c>
      <c r="N38" s="415">
        <v>1</v>
      </c>
      <c r="O38" s="115">
        <v>197</v>
      </c>
      <c r="P38" s="113">
        <f t="shared" si="24"/>
        <v>27</v>
      </c>
      <c r="Q38" s="116">
        <f t="shared" ref="Q38:Q43" si="25">((M38-O38)/O38)*100</f>
        <v>13.705583756345177</v>
      </c>
    </row>
    <row r="39" spans="1:17" s="110" customFormat="1" ht="15.6" customHeight="1" x14ac:dyDescent="0.25">
      <c r="A39" s="71">
        <v>29</v>
      </c>
      <c r="B39" s="353" t="s">
        <v>111</v>
      </c>
      <c r="C39" s="498">
        <v>8</v>
      </c>
      <c r="D39" s="5">
        <v>363</v>
      </c>
      <c r="E39" s="5">
        <v>12</v>
      </c>
      <c r="F39" s="5">
        <v>3</v>
      </c>
      <c r="G39" s="499">
        <v>5</v>
      </c>
      <c r="H39" s="485"/>
      <c r="I39" s="483"/>
      <c r="J39" s="530">
        <v>0</v>
      </c>
      <c r="K39" s="96">
        <v>0</v>
      </c>
      <c r="L39" s="99">
        <f t="shared" si="22"/>
        <v>391</v>
      </c>
      <c r="M39" s="531">
        <f t="shared" si="23"/>
        <v>391</v>
      </c>
      <c r="N39" s="415">
        <v>1</v>
      </c>
      <c r="O39" s="115">
        <v>233</v>
      </c>
      <c r="P39" s="113">
        <f t="shared" si="24"/>
        <v>158</v>
      </c>
      <c r="Q39" s="116">
        <f>((M39-O39)/O39)*100</f>
        <v>67.811158798283273</v>
      </c>
    </row>
    <row r="40" spans="1:17" s="110" customFormat="1" ht="15.6" customHeight="1" x14ac:dyDescent="0.25">
      <c r="A40" s="75">
        <v>30</v>
      </c>
      <c r="B40" s="353" t="s">
        <v>112</v>
      </c>
      <c r="C40" s="498">
        <v>15</v>
      </c>
      <c r="D40" s="5">
        <v>71</v>
      </c>
      <c r="E40" s="5">
        <v>11</v>
      </c>
      <c r="F40" s="5">
        <v>489</v>
      </c>
      <c r="G40" s="499">
        <v>19</v>
      </c>
      <c r="H40" s="485"/>
      <c r="I40" s="483"/>
      <c r="J40" s="530">
        <v>0</v>
      </c>
      <c r="K40" s="96">
        <v>0</v>
      </c>
      <c r="L40" s="99">
        <f t="shared" si="22"/>
        <v>605</v>
      </c>
      <c r="M40" s="531">
        <f t="shared" si="23"/>
        <v>605</v>
      </c>
      <c r="N40" s="415">
        <v>1</v>
      </c>
      <c r="O40" s="115">
        <v>299</v>
      </c>
      <c r="P40" s="113">
        <f t="shared" si="24"/>
        <v>306</v>
      </c>
      <c r="Q40" s="116">
        <f t="shared" si="25"/>
        <v>102.34113712374582</v>
      </c>
    </row>
    <row r="41" spans="1:17" s="110" customFormat="1" ht="15.6" customHeight="1" x14ac:dyDescent="0.25">
      <c r="A41" s="71">
        <v>31</v>
      </c>
      <c r="B41" s="353" t="s">
        <v>110</v>
      </c>
      <c r="C41" s="498">
        <v>7</v>
      </c>
      <c r="D41" s="5">
        <v>45</v>
      </c>
      <c r="E41" s="5">
        <v>2</v>
      </c>
      <c r="F41" s="5">
        <v>7</v>
      </c>
      <c r="G41" s="499">
        <v>239</v>
      </c>
      <c r="H41" s="485"/>
      <c r="I41" s="483"/>
      <c r="J41" s="530">
        <v>0</v>
      </c>
      <c r="K41" s="96">
        <v>0</v>
      </c>
      <c r="L41" s="99">
        <f t="shared" si="22"/>
        <v>300</v>
      </c>
      <c r="M41" s="531">
        <f t="shared" si="23"/>
        <v>300</v>
      </c>
      <c r="N41" s="415">
        <v>1</v>
      </c>
      <c r="O41" s="115">
        <v>272</v>
      </c>
      <c r="P41" s="113">
        <f t="shared" si="24"/>
        <v>28</v>
      </c>
      <c r="Q41" s="116">
        <f t="shared" ref="Q41" si="26">((M41-O41)/O41)*100</f>
        <v>10.294117647058822</v>
      </c>
    </row>
    <row r="42" spans="1:17" s="110" customFormat="1" ht="15.6" customHeight="1" thickBot="1" x14ac:dyDescent="0.3">
      <c r="A42" s="75">
        <v>32</v>
      </c>
      <c r="B42" s="353" t="s">
        <v>50</v>
      </c>
      <c r="C42" s="545">
        <v>374</v>
      </c>
      <c r="D42" s="329">
        <v>10</v>
      </c>
      <c r="E42" s="329">
        <v>0</v>
      </c>
      <c r="F42" s="329">
        <v>1</v>
      </c>
      <c r="G42" s="546">
        <v>0</v>
      </c>
      <c r="H42" s="485"/>
      <c r="I42" s="483"/>
      <c r="J42" s="530">
        <v>1</v>
      </c>
      <c r="K42" s="96">
        <v>1</v>
      </c>
      <c r="L42" s="99">
        <f t="shared" si="22"/>
        <v>385</v>
      </c>
      <c r="M42" s="531">
        <f t="shared" si="23"/>
        <v>387</v>
      </c>
      <c r="N42" s="415">
        <v>1</v>
      </c>
      <c r="O42" s="115">
        <v>254</v>
      </c>
      <c r="P42" s="113">
        <f t="shared" si="24"/>
        <v>133</v>
      </c>
      <c r="Q42" s="116">
        <f t="shared" si="25"/>
        <v>52.362204724409445</v>
      </c>
    </row>
    <row r="43" spans="1:17" s="110" customFormat="1" ht="15.6" customHeight="1" x14ac:dyDescent="0.25">
      <c r="A43" s="71"/>
      <c r="B43" s="353" t="s">
        <v>23</v>
      </c>
      <c r="C43" s="547">
        <f>SUM(C36:C42)</f>
        <v>461</v>
      </c>
      <c r="D43" s="409">
        <f t="shared" ref="D43:K43" si="27">SUM(D36:D42)</f>
        <v>715</v>
      </c>
      <c r="E43" s="409">
        <f>SUM(E36:E42)</f>
        <v>451</v>
      </c>
      <c r="F43" s="409">
        <f t="shared" si="27"/>
        <v>512</v>
      </c>
      <c r="G43" s="548">
        <f>SUM(G36:G42)</f>
        <v>431</v>
      </c>
      <c r="H43" s="484"/>
      <c r="I43" s="482"/>
      <c r="J43" s="532">
        <f t="shared" si="27"/>
        <v>5</v>
      </c>
      <c r="K43" s="406">
        <f t="shared" si="27"/>
        <v>4</v>
      </c>
      <c r="L43" s="406">
        <f>SUM(L36:L42)</f>
        <v>2570</v>
      </c>
      <c r="M43" s="49">
        <f>SUM(M36:M42)</f>
        <v>2579</v>
      </c>
      <c r="N43" s="415"/>
      <c r="O43" s="115">
        <v>1844</v>
      </c>
      <c r="P43" s="113">
        <f t="shared" si="24"/>
        <v>735</v>
      </c>
      <c r="Q43" s="116">
        <f t="shared" si="25"/>
        <v>39.859002169197396</v>
      </c>
    </row>
    <row r="44" spans="1:17" s="110" customFormat="1" ht="15.6" customHeight="1" thickBot="1" x14ac:dyDescent="0.3">
      <c r="A44" s="130"/>
      <c r="B44" s="354" t="s">
        <v>27</v>
      </c>
      <c r="C44" s="533">
        <f>C43/$M43*100</f>
        <v>17.875145405195813</v>
      </c>
      <c r="D44" s="534">
        <f>D43/$M43*100</f>
        <v>27.723924001550987</v>
      </c>
      <c r="E44" s="534">
        <f>E43/$M43*100</f>
        <v>17.48739821636293</v>
      </c>
      <c r="F44" s="534">
        <f>F43/$M43*100</f>
        <v>19.852656068243505</v>
      </c>
      <c r="G44" s="535">
        <f>G43/$M43*100</f>
        <v>16.711903838697172</v>
      </c>
      <c r="H44" s="468"/>
      <c r="J44" s="533">
        <f>J43/$M43*100</f>
        <v>0.19387359441644048</v>
      </c>
      <c r="K44" s="534">
        <f>K43/$M43*100</f>
        <v>0.15509887553315238</v>
      </c>
      <c r="L44" s="534">
        <f>L43/$M43*100</f>
        <v>99.651027530050413</v>
      </c>
      <c r="M44" s="535">
        <f>M43/$M43*100</f>
        <v>100</v>
      </c>
      <c r="N44" s="522"/>
      <c r="O44" s="122"/>
      <c r="P44" s="123"/>
      <c r="Q44" s="124"/>
    </row>
    <row r="45" spans="1:17" ht="15.6" customHeight="1" thickBot="1" x14ac:dyDescent="0.3">
      <c r="A45" s="79" t="s">
        <v>11</v>
      </c>
      <c r="B45" s="79" t="s">
        <v>100</v>
      </c>
      <c r="C45" s="423" t="s">
        <v>12</v>
      </c>
      <c r="D45" s="289" t="s">
        <v>13</v>
      </c>
      <c r="E45" s="543" t="s">
        <v>14</v>
      </c>
      <c r="F45" s="544"/>
      <c r="G45" s="469"/>
      <c r="H45" s="469"/>
      <c r="I45" s="106"/>
      <c r="J45" s="424" t="s">
        <v>18</v>
      </c>
      <c r="K45" s="419" t="s">
        <v>19</v>
      </c>
      <c r="L45" s="379" t="s">
        <v>20</v>
      </c>
      <c r="M45" s="379" t="s">
        <v>21</v>
      </c>
      <c r="N45" s="97" t="s">
        <v>81</v>
      </c>
      <c r="O45" s="221" t="s">
        <v>121</v>
      </c>
      <c r="P45" s="83" t="s">
        <v>89</v>
      </c>
      <c r="Q45" s="84" t="s">
        <v>90</v>
      </c>
    </row>
    <row r="46" spans="1:17" ht="15.6" customHeight="1" x14ac:dyDescent="0.25">
      <c r="A46" s="75">
        <v>33</v>
      </c>
      <c r="B46" s="76" t="s">
        <v>51</v>
      </c>
      <c r="C46" s="88">
        <v>257</v>
      </c>
      <c r="D46" s="12">
        <v>14</v>
      </c>
      <c r="E46" s="89">
        <v>2</v>
      </c>
      <c r="F46" s="481"/>
      <c r="G46" s="469"/>
      <c r="H46" s="469"/>
      <c r="I46" s="106"/>
      <c r="J46" s="127">
        <v>0</v>
      </c>
      <c r="K46" s="128">
        <v>1</v>
      </c>
      <c r="L46" s="98">
        <f>SUM(C46:E46)</f>
        <v>273</v>
      </c>
      <c r="M46" s="401">
        <f>SUM(C46:K46)</f>
        <v>274</v>
      </c>
      <c r="N46" s="101">
        <v>1</v>
      </c>
      <c r="O46" s="112">
        <v>351</v>
      </c>
      <c r="P46" s="113">
        <f>M46-O46</f>
        <v>-77</v>
      </c>
      <c r="Q46" s="114">
        <f>((M46-O46)/O46)*100</f>
        <v>-21.937321937321936</v>
      </c>
    </row>
    <row r="47" spans="1:17" ht="15.6" customHeight="1" x14ac:dyDescent="0.25">
      <c r="A47" s="71">
        <v>34</v>
      </c>
      <c r="B47" s="73" t="s">
        <v>31</v>
      </c>
      <c r="C47" s="90">
        <v>117</v>
      </c>
      <c r="D47" s="5">
        <v>44</v>
      </c>
      <c r="E47" s="91">
        <v>16</v>
      </c>
      <c r="F47" s="481"/>
      <c r="G47" s="469"/>
      <c r="H47" s="469"/>
      <c r="I47" s="106"/>
      <c r="J47" s="125">
        <v>0</v>
      </c>
      <c r="K47" s="126">
        <v>0</v>
      </c>
      <c r="L47" s="98">
        <f t="shared" ref="L47:L51" si="28">SUM(C47:E47)</f>
        <v>177</v>
      </c>
      <c r="M47" s="402">
        <f t="shared" ref="M47:M51" si="29">SUM(C47:K47)</f>
        <v>177</v>
      </c>
      <c r="N47" s="102">
        <v>1</v>
      </c>
      <c r="O47" s="115">
        <v>152</v>
      </c>
      <c r="P47" s="113">
        <f t="shared" ref="P47:P53" si="30">M47-O47</f>
        <v>25</v>
      </c>
      <c r="Q47" s="116">
        <f t="shared" ref="Q47:Q51" si="31">((M47-O47)/O47)*100</f>
        <v>16.447368421052634</v>
      </c>
    </row>
    <row r="48" spans="1:17" ht="15.6" customHeight="1" x14ac:dyDescent="0.25">
      <c r="A48" s="75">
        <v>35</v>
      </c>
      <c r="B48" s="73" t="s">
        <v>131</v>
      </c>
      <c r="C48" s="90">
        <v>6</v>
      </c>
      <c r="D48" s="5">
        <v>84</v>
      </c>
      <c r="E48" s="91">
        <v>1</v>
      </c>
      <c r="F48" s="481"/>
      <c r="G48" s="469"/>
      <c r="H48" s="469"/>
      <c r="I48" s="106"/>
      <c r="J48" s="125">
        <v>0</v>
      </c>
      <c r="K48" s="126">
        <v>0</v>
      </c>
      <c r="L48" s="98">
        <f t="shared" si="28"/>
        <v>91</v>
      </c>
      <c r="M48" s="402">
        <f t="shared" si="29"/>
        <v>91</v>
      </c>
      <c r="N48" s="102">
        <v>1</v>
      </c>
      <c r="O48" s="115"/>
      <c r="P48" s="113">
        <f t="shared" si="30"/>
        <v>91</v>
      </c>
      <c r="Q48" s="116" t="e">
        <f t="shared" si="31"/>
        <v>#DIV/0!</v>
      </c>
    </row>
    <row r="49" spans="1:17" ht="15.6" customHeight="1" x14ac:dyDescent="0.25">
      <c r="A49" s="71">
        <v>36</v>
      </c>
      <c r="B49" s="73" t="s">
        <v>33</v>
      </c>
      <c r="C49" s="90">
        <v>5</v>
      </c>
      <c r="D49" s="5">
        <v>5</v>
      </c>
      <c r="E49" s="91">
        <v>231</v>
      </c>
      <c r="F49" s="481"/>
      <c r="G49" s="469"/>
      <c r="H49" s="469"/>
      <c r="I49" s="106"/>
      <c r="J49" s="125">
        <v>2</v>
      </c>
      <c r="K49" s="126">
        <v>1</v>
      </c>
      <c r="L49" s="98">
        <f t="shared" si="28"/>
        <v>241</v>
      </c>
      <c r="M49" s="402">
        <f t="shared" si="29"/>
        <v>244</v>
      </c>
      <c r="N49" s="102">
        <v>1</v>
      </c>
      <c r="O49" s="115">
        <v>303</v>
      </c>
      <c r="P49" s="113">
        <f t="shared" si="30"/>
        <v>-59</v>
      </c>
      <c r="Q49" s="116">
        <f t="shared" si="31"/>
        <v>-19.471947194719473</v>
      </c>
    </row>
    <row r="50" spans="1:17" ht="15.6" customHeight="1" x14ac:dyDescent="0.25">
      <c r="A50" s="75">
        <v>37</v>
      </c>
      <c r="B50" s="73" t="s">
        <v>132</v>
      </c>
      <c r="C50" s="90">
        <v>2</v>
      </c>
      <c r="D50" s="5">
        <v>0</v>
      </c>
      <c r="E50" s="91">
        <v>323</v>
      </c>
      <c r="F50" s="481"/>
      <c r="G50" s="469"/>
      <c r="H50" s="469"/>
      <c r="I50" s="106"/>
      <c r="J50" s="125">
        <v>1</v>
      </c>
      <c r="K50" s="126">
        <v>1</v>
      </c>
      <c r="L50" s="98">
        <f t="shared" si="28"/>
        <v>325</v>
      </c>
      <c r="M50" s="402">
        <f t="shared" si="29"/>
        <v>327</v>
      </c>
      <c r="N50" s="102">
        <v>1</v>
      </c>
      <c r="O50" s="115"/>
      <c r="P50" s="113">
        <f t="shared" si="30"/>
        <v>327</v>
      </c>
      <c r="Q50" s="116" t="e">
        <f>((M50-O50)/O50)*100</f>
        <v>#DIV/0!</v>
      </c>
    </row>
    <row r="51" spans="1:17" ht="15.6" customHeight="1" x14ac:dyDescent="0.25">
      <c r="A51" s="71">
        <v>38</v>
      </c>
      <c r="B51" s="73" t="s">
        <v>6</v>
      </c>
      <c r="C51" s="90">
        <v>16</v>
      </c>
      <c r="D51" s="5">
        <v>244</v>
      </c>
      <c r="E51" s="91">
        <v>1</v>
      </c>
      <c r="F51" s="481"/>
      <c r="G51" s="469"/>
      <c r="H51" s="469"/>
      <c r="I51" s="106"/>
      <c r="J51" s="125">
        <v>0</v>
      </c>
      <c r="K51" s="126">
        <v>0</v>
      </c>
      <c r="L51" s="98">
        <f t="shared" si="28"/>
        <v>261</v>
      </c>
      <c r="M51" s="402">
        <f t="shared" si="29"/>
        <v>261</v>
      </c>
      <c r="N51" s="102">
        <v>1</v>
      </c>
      <c r="O51" s="115">
        <v>224</v>
      </c>
      <c r="P51" s="113">
        <f t="shared" si="30"/>
        <v>37</v>
      </c>
      <c r="Q51" s="116">
        <f t="shared" si="31"/>
        <v>16.517857142857142</v>
      </c>
    </row>
    <row r="52" spans="1:17" ht="15.6" customHeight="1" x14ac:dyDescent="0.25">
      <c r="A52" s="75">
        <v>39</v>
      </c>
      <c r="B52" s="73" t="s">
        <v>113</v>
      </c>
      <c r="C52" s="90">
        <v>29</v>
      </c>
      <c r="D52" s="5">
        <v>43</v>
      </c>
      <c r="E52" s="91">
        <v>3</v>
      </c>
      <c r="F52" s="481"/>
      <c r="G52" s="469"/>
      <c r="H52" s="469"/>
      <c r="I52" s="106"/>
      <c r="J52" s="125">
        <v>0</v>
      </c>
      <c r="K52" s="126">
        <v>0</v>
      </c>
      <c r="L52" s="98">
        <f>SUM(C52:E52)</f>
        <v>75</v>
      </c>
      <c r="M52" s="402">
        <f>SUM(C52:K52)</f>
        <v>75</v>
      </c>
      <c r="N52" s="102">
        <v>1</v>
      </c>
      <c r="O52" s="115">
        <v>109</v>
      </c>
      <c r="P52" s="113">
        <f t="shared" si="30"/>
        <v>-34</v>
      </c>
      <c r="Q52" s="116">
        <f>((M52-O52)/O52)*100</f>
        <v>-31.192660550458719</v>
      </c>
    </row>
    <row r="53" spans="1:17" ht="15.6" customHeight="1" x14ac:dyDescent="0.25">
      <c r="A53" s="71"/>
      <c r="B53" s="73" t="s">
        <v>23</v>
      </c>
      <c r="C53" s="408">
        <f>SUM(C46:C52)</f>
        <v>432</v>
      </c>
      <c r="D53" s="405">
        <f>SUM(D46:D52)</f>
        <v>434</v>
      </c>
      <c r="E53" s="428">
        <f>SUM(E46:E52)</f>
        <v>577</v>
      </c>
      <c r="F53" s="481"/>
      <c r="G53" s="470"/>
      <c r="H53" s="470"/>
      <c r="I53" s="107"/>
      <c r="J53" s="408">
        <f>SUM(J46:J52)</f>
        <v>3</v>
      </c>
      <c r="K53" s="405">
        <f>SUM(K46:K52)</f>
        <v>3</v>
      </c>
      <c r="L53" s="405">
        <f>SUM(L46:L52)</f>
        <v>1443</v>
      </c>
      <c r="M53" s="437">
        <f>SUM(M46:M52)</f>
        <v>1449</v>
      </c>
      <c r="N53" s="102"/>
      <c r="O53" s="115">
        <v>1724</v>
      </c>
      <c r="P53" s="113">
        <f t="shared" si="30"/>
        <v>-275</v>
      </c>
      <c r="Q53" s="116">
        <f>((M53-O53)/O53)*100</f>
        <v>-15.951276102088165</v>
      </c>
    </row>
    <row r="54" spans="1:17" ht="15.6" customHeight="1" thickBot="1" x14ac:dyDescent="0.3">
      <c r="A54" s="130"/>
      <c r="B54" s="120" t="s">
        <v>27</v>
      </c>
      <c r="C54" s="407">
        <f>C53/$M53*100</f>
        <v>29.813664596273291</v>
      </c>
      <c r="D54" s="294">
        <f>D53/$M53*100</f>
        <v>29.951690821256037</v>
      </c>
      <c r="E54" s="404">
        <f>E53/$M53*100</f>
        <v>39.820565907522429</v>
      </c>
      <c r="G54" s="474"/>
      <c r="H54" s="471"/>
      <c r="I54" s="108"/>
      <c r="J54" s="407">
        <f>J53/$M53*100</f>
        <v>0.20703933747412009</v>
      </c>
      <c r="K54" s="294">
        <f t="shared" ref="K54:L54" si="32">K53/$M53*100</f>
        <v>0.20703933747412009</v>
      </c>
      <c r="L54" s="294">
        <f t="shared" si="32"/>
        <v>99.585921325051757</v>
      </c>
      <c r="M54" s="275">
        <f>M53/$M53*100</f>
        <v>100</v>
      </c>
      <c r="N54" s="121"/>
      <c r="O54" s="122"/>
      <c r="P54" s="123"/>
      <c r="Q54" s="124"/>
    </row>
    <row r="55" spans="1:17" ht="15.6" customHeight="1" thickBot="1" x14ac:dyDescent="0.3">
      <c r="A55" s="79" t="s">
        <v>11</v>
      </c>
      <c r="B55" s="79" t="s">
        <v>4</v>
      </c>
      <c r="C55" s="86" t="s">
        <v>12</v>
      </c>
      <c r="D55" s="81" t="s">
        <v>13</v>
      </c>
      <c r="E55" s="81" t="s">
        <v>14</v>
      </c>
      <c r="F55" s="81" t="s">
        <v>15</v>
      </c>
      <c r="G55" s="87" t="s">
        <v>16</v>
      </c>
      <c r="H55" s="472"/>
      <c r="I55" s="18"/>
      <c r="J55" s="93" t="s">
        <v>18</v>
      </c>
      <c r="K55" s="84" t="s">
        <v>19</v>
      </c>
      <c r="L55" s="132" t="s">
        <v>20</v>
      </c>
      <c r="M55" s="131" t="s">
        <v>21</v>
      </c>
      <c r="N55" s="97" t="s">
        <v>81</v>
      </c>
      <c r="O55" s="221" t="s">
        <v>121</v>
      </c>
      <c r="P55" s="83" t="s">
        <v>89</v>
      </c>
      <c r="Q55" s="84" t="s">
        <v>90</v>
      </c>
    </row>
    <row r="56" spans="1:17" ht="15.6" customHeight="1" x14ac:dyDescent="0.25">
      <c r="A56" s="75">
        <v>40</v>
      </c>
      <c r="B56" s="76" t="s">
        <v>32</v>
      </c>
      <c r="C56" s="88">
        <v>2</v>
      </c>
      <c r="D56" s="12">
        <v>201</v>
      </c>
      <c r="E56" s="12">
        <v>221</v>
      </c>
      <c r="F56" s="12">
        <v>24</v>
      </c>
      <c r="G56" s="89">
        <v>77</v>
      </c>
      <c r="H56" s="472"/>
      <c r="I56" s="18"/>
      <c r="J56" s="127">
        <v>3</v>
      </c>
      <c r="K56" s="95">
        <v>0</v>
      </c>
      <c r="L56" s="133">
        <f t="shared" ref="L56:L61" si="33">SUM(C56:G56)</f>
        <v>525</v>
      </c>
      <c r="M56" s="417">
        <f>SUM(C56:K56)</f>
        <v>528</v>
      </c>
      <c r="N56" s="101">
        <v>1</v>
      </c>
      <c r="O56" s="112">
        <v>345</v>
      </c>
      <c r="P56" s="113">
        <f>M56-O56</f>
        <v>183</v>
      </c>
      <c r="Q56" s="114">
        <f>((M56-O56)/O56)*100</f>
        <v>53.04347826086957</v>
      </c>
    </row>
    <row r="57" spans="1:17" ht="15.6" customHeight="1" x14ac:dyDescent="0.25">
      <c r="A57" s="71">
        <v>41</v>
      </c>
      <c r="B57" s="73" t="s">
        <v>114</v>
      </c>
      <c r="C57" s="90">
        <v>0</v>
      </c>
      <c r="D57" s="5">
        <v>2</v>
      </c>
      <c r="E57" s="5">
        <v>2</v>
      </c>
      <c r="F57" s="5">
        <v>2</v>
      </c>
      <c r="G57" s="91">
        <v>148</v>
      </c>
      <c r="H57" s="472"/>
      <c r="I57" s="18"/>
      <c r="J57" s="125">
        <v>0</v>
      </c>
      <c r="K57" s="126">
        <v>0</v>
      </c>
      <c r="L57" s="133">
        <f t="shared" si="33"/>
        <v>154</v>
      </c>
      <c r="M57" s="418">
        <f t="shared" ref="M57:M61" si="34">SUM(C57:K57)</f>
        <v>154</v>
      </c>
      <c r="N57" s="102">
        <v>1</v>
      </c>
      <c r="O57" s="115">
        <v>169</v>
      </c>
      <c r="P57" s="113">
        <f t="shared" ref="P57:P62" si="35">M57-O57</f>
        <v>-15</v>
      </c>
      <c r="Q57" s="116">
        <f t="shared" ref="Q57:Q60" si="36">((M57-O57)/O57)*100</f>
        <v>-8.8757396449704142</v>
      </c>
    </row>
    <row r="58" spans="1:17" ht="15.6" customHeight="1" x14ac:dyDescent="0.25">
      <c r="A58" s="75">
        <v>42</v>
      </c>
      <c r="B58" s="73" t="s">
        <v>115</v>
      </c>
      <c r="C58" s="90">
        <v>109</v>
      </c>
      <c r="D58" s="5">
        <v>0</v>
      </c>
      <c r="E58" s="5">
        <v>3</v>
      </c>
      <c r="F58" s="5">
        <v>1</v>
      </c>
      <c r="G58" s="91">
        <v>0</v>
      </c>
      <c r="H58" s="472"/>
      <c r="I58" s="18"/>
      <c r="J58" s="125">
        <v>1</v>
      </c>
      <c r="K58" s="126">
        <v>2</v>
      </c>
      <c r="L58" s="133">
        <f t="shared" si="33"/>
        <v>113</v>
      </c>
      <c r="M58" s="418">
        <f t="shared" si="34"/>
        <v>116</v>
      </c>
      <c r="N58" s="102">
        <v>1</v>
      </c>
      <c r="O58" s="115">
        <v>73</v>
      </c>
      <c r="P58" s="113">
        <f t="shared" si="35"/>
        <v>43</v>
      </c>
      <c r="Q58" s="116">
        <f t="shared" si="36"/>
        <v>58.904109589041099</v>
      </c>
    </row>
    <row r="59" spans="1:17" ht="15.6" customHeight="1" x14ac:dyDescent="0.25">
      <c r="A59" s="71">
        <v>43</v>
      </c>
      <c r="B59" s="111" t="s">
        <v>95</v>
      </c>
      <c r="C59" s="90">
        <v>2</v>
      </c>
      <c r="D59" s="5">
        <v>164</v>
      </c>
      <c r="E59" s="5">
        <v>3</v>
      </c>
      <c r="F59" s="5">
        <v>0</v>
      </c>
      <c r="G59" s="91">
        <v>1</v>
      </c>
      <c r="H59" s="472"/>
      <c r="I59" s="18"/>
      <c r="J59" s="68">
        <v>1</v>
      </c>
      <c r="K59" s="126">
        <v>0</v>
      </c>
      <c r="L59" s="133">
        <f t="shared" si="33"/>
        <v>170</v>
      </c>
      <c r="M59" s="418">
        <f t="shared" si="34"/>
        <v>171</v>
      </c>
      <c r="N59" s="102">
        <v>1</v>
      </c>
      <c r="O59" s="115">
        <v>189</v>
      </c>
      <c r="P59" s="113">
        <f t="shared" si="35"/>
        <v>-18</v>
      </c>
      <c r="Q59" s="116">
        <f t="shared" si="36"/>
        <v>-9.5238095238095237</v>
      </c>
    </row>
    <row r="60" spans="1:17" ht="15.6" customHeight="1" x14ac:dyDescent="0.25">
      <c r="A60" s="75">
        <v>44</v>
      </c>
      <c r="B60" s="111" t="s">
        <v>134</v>
      </c>
      <c r="C60" s="90">
        <v>0</v>
      </c>
      <c r="D60" s="5">
        <v>1</v>
      </c>
      <c r="E60" s="5">
        <v>5</v>
      </c>
      <c r="F60" s="5">
        <v>2</v>
      </c>
      <c r="G60" s="91">
        <v>38</v>
      </c>
      <c r="H60" s="472"/>
      <c r="I60" s="18"/>
      <c r="J60" s="68">
        <v>1</v>
      </c>
      <c r="K60" s="126">
        <v>0</v>
      </c>
      <c r="L60" s="133">
        <f t="shared" si="33"/>
        <v>46</v>
      </c>
      <c r="M60" s="418">
        <f t="shared" si="34"/>
        <v>47</v>
      </c>
      <c r="N60" s="102">
        <v>1</v>
      </c>
      <c r="O60" s="115"/>
      <c r="P60" s="113">
        <f t="shared" si="35"/>
        <v>47</v>
      </c>
      <c r="Q60" s="116" t="e">
        <f t="shared" si="36"/>
        <v>#DIV/0!</v>
      </c>
    </row>
    <row r="61" spans="1:17" ht="15.6" customHeight="1" x14ac:dyDescent="0.25">
      <c r="A61" s="71">
        <v>45</v>
      </c>
      <c r="B61" s="111" t="s">
        <v>116</v>
      </c>
      <c r="C61" s="90">
        <v>72</v>
      </c>
      <c r="D61" s="5">
        <v>25</v>
      </c>
      <c r="E61" s="5">
        <v>12</v>
      </c>
      <c r="F61" s="5">
        <v>12</v>
      </c>
      <c r="G61" s="91">
        <v>22</v>
      </c>
      <c r="H61" s="472"/>
      <c r="I61" s="18"/>
      <c r="J61" s="68">
        <v>9</v>
      </c>
      <c r="K61" s="126">
        <v>1</v>
      </c>
      <c r="L61" s="133">
        <f t="shared" si="33"/>
        <v>143</v>
      </c>
      <c r="M61" s="418">
        <f t="shared" si="34"/>
        <v>153</v>
      </c>
      <c r="N61" s="102">
        <v>1</v>
      </c>
      <c r="O61" s="115">
        <v>262</v>
      </c>
      <c r="P61" s="113">
        <f t="shared" si="35"/>
        <v>-109</v>
      </c>
      <c r="Q61" s="116">
        <f>((M61-O61)/O61)*100</f>
        <v>-41.603053435114504</v>
      </c>
    </row>
    <row r="62" spans="1:17" ht="15.6" customHeight="1" x14ac:dyDescent="0.25">
      <c r="A62" s="71"/>
      <c r="B62" s="111" t="s">
        <v>23</v>
      </c>
      <c r="C62" s="408">
        <f>SUM(C56:C61)</f>
        <v>185</v>
      </c>
      <c r="D62" s="405">
        <f t="shared" ref="D62:L62" si="37">SUM(D56:D61)</f>
        <v>393</v>
      </c>
      <c r="E62" s="405">
        <f t="shared" ref="E62:F62" si="38">SUM(E56:E61)</f>
        <v>246</v>
      </c>
      <c r="F62" s="405">
        <f t="shared" si="38"/>
        <v>41</v>
      </c>
      <c r="G62" s="428">
        <f>SUM(G56:G61)</f>
        <v>286</v>
      </c>
      <c r="H62" s="470"/>
      <c r="I62" s="107"/>
      <c r="J62" s="408">
        <f t="shared" si="37"/>
        <v>15</v>
      </c>
      <c r="K62" s="405">
        <f t="shared" si="37"/>
        <v>3</v>
      </c>
      <c r="L62" s="405">
        <f t="shared" si="37"/>
        <v>1151</v>
      </c>
      <c r="M62" s="403">
        <f>SUM(M56:M61)</f>
        <v>1169</v>
      </c>
      <c r="N62" s="102"/>
      <c r="O62" s="115">
        <v>1038</v>
      </c>
      <c r="P62" s="113">
        <f t="shared" si="35"/>
        <v>131</v>
      </c>
      <c r="Q62" s="116">
        <f>((M62-O62)/O62)*100</f>
        <v>12.620423892100193</v>
      </c>
    </row>
    <row r="63" spans="1:17" ht="15.6" customHeight="1" thickBot="1" x14ac:dyDescent="0.3">
      <c r="A63" s="72"/>
      <c r="B63" s="74" t="s">
        <v>27</v>
      </c>
      <c r="C63" s="407">
        <f>C62/$M62*100</f>
        <v>15.825491873396064</v>
      </c>
      <c r="D63" s="294">
        <f>D62/$M62*100</f>
        <v>33.618477331052183</v>
      </c>
      <c r="E63" s="294">
        <f t="shared" ref="E63:F63" si="39">E62/$M62*100</f>
        <v>21.043627031650981</v>
      </c>
      <c r="F63" s="294">
        <f t="shared" si="39"/>
        <v>3.5072711719418308</v>
      </c>
      <c r="G63" s="237">
        <f>G62/$M62*100</f>
        <v>24.465355004277161</v>
      </c>
      <c r="H63" s="471"/>
      <c r="I63" s="108"/>
      <c r="J63" s="407">
        <f>J62/$M62*100</f>
        <v>1.2831479897348161</v>
      </c>
      <c r="K63" s="294">
        <f>K62/$M62*100</f>
        <v>0.25662959794696322</v>
      </c>
      <c r="L63" s="294">
        <f>L62/$M62*100</f>
        <v>98.460222412318217</v>
      </c>
      <c r="M63" s="8">
        <f>M62/$M62*100</f>
        <v>100</v>
      </c>
      <c r="N63" s="121"/>
      <c r="O63" s="122"/>
      <c r="P63" s="123"/>
      <c r="Q63" s="124"/>
    </row>
    <row r="64" spans="1:17" ht="15.6" customHeight="1" thickBot="1" x14ac:dyDescent="0.3">
      <c r="A64" s="622" t="s">
        <v>11</v>
      </c>
      <c r="B64" s="622" t="s">
        <v>7</v>
      </c>
      <c r="C64" s="423" t="s">
        <v>12</v>
      </c>
      <c r="D64" s="289" t="s">
        <v>13</v>
      </c>
      <c r="E64" s="543" t="s">
        <v>14</v>
      </c>
      <c r="F64" s="654"/>
      <c r="G64" s="106"/>
      <c r="H64" s="469"/>
      <c r="I64" s="106"/>
      <c r="J64" s="93" t="s">
        <v>18</v>
      </c>
      <c r="K64" s="84" t="s">
        <v>19</v>
      </c>
      <c r="L64" s="97" t="s">
        <v>20</v>
      </c>
      <c r="M64" s="97" t="s">
        <v>21</v>
      </c>
      <c r="N64" s="97" t="s">
        <v>81</v>
      </c>
      <c r="O64" s="221" t="s">
        <v>121</v>
      </c>
      <c r="P64" s="83" t="s">
        <v>89</v>
      </c>
      <c r="Q64" s="84" t="s">
        <v>90</v>
      </c>
    </row>
    <row r="65" spans="1:17" ht="15.6" customHeight="1" x14ac:dyDescent="0.25">
      <c r="A65" s="75">
        <v>46</v>
      </c>
      <c r="B65" s="76" t="s">
        <v>34</v>
      </c>
      <c r="C65" s="88">
        <v>20</v>
      </c>
      <c r="D65" s="12">
        <v>367</v>
      </c>
      <c r="E65" s="137">
        <v>31</v>
      </c>
      <c r="F65" s="480"/>
      <c r="G65" s="469"/>
      <c r="H65" s="469"/>
      <c r="I65" s="106"/>
      <c r="J65" s="94">
        <v>0</v>
      </c>
      <c r="K65" s="128">
        <v>0</v>
      </c>
      <c r="L65" s="75">
        <f>SUM(C65:E65)</f>
        <v>418</v>
      </c>
      <c r="M65" s="401">
        <f>SUM(C65:K65)</f>
        <v>418</v>
      </c>
      <c r="N65" s="101">
        <v>1</v>
      </c>
      <c r="O65" s="112">
        <v>354</v>
      </c>
      <c r="P65" s="113">
        <f>M65-O65</f>
        <v>64</v>
      </c>
      <c r="Q65" s="114">
        <f>((M65-O65)/O65)*100</f>
        <v>18.07909604519774</v>
      </c>
    </row>
    <row r="66" spans="1:17" ht="15.6" customHeight="1" x14ac:dyDescent="0.25">
      <c r="A66" s="75">
        <v>47</v>
      </c>
      <c r="B66" s="73" t="s">
        <v>117</v>
      </c>
      <c r="C66" s="90">
        <v>35</v>
      </c>
      <c r="D66" s="5">
        <v>5</v>
      </c>
      <c r="E66" s="135">
        <v>388</v>
      </c>
      <c r="F66" s="480"/>
      <c r="G66" s="469"/>
      <c r="H66" s="469"/>
      <c r="I66" s="106"/>
      <c r="J66" s="68">
        <v>0</v>
      </c>
      <c r="K66" s="126">
        <v>1</v>
      </c>
      <c r="L66" s="75">
        <f>SUM(C66:E66)</f>
        <v>428</v>
      </c>
      <c r="M66" s="402">
        <f>SUM(C66:K66)</f>
        <v>429</v>
      </c>
      <c r="N66" s="102">
        <v>1</v>
      </c>
      <c r="O66" s="115">
        <v>232</v>
      </c>
      <c r="P66" s="113">
        <f t="shared" ref="P66:P69" si="40">M66-O66</f>
        <v>197</v>
      </c>
      <c r="Q66" s="116">
        <f>((M66-O66)/O66)*100</f>
        <v>84.91379310344827</v>
      </c>
    </row>
    <row r="67" spans="1:17" ht="15.6" customHeight="1" x14ac:dyDescent="0.25">
      <c r="A67" s="71">
        <v>48</v>
      </c>
      <c r="B67" s="73" t="s">
        <v>118</v>
      </c>
      <c r="C67" s="90">
        <v>158</v>
      </c>
      <c r="D67" s="5">
        <v>2</v>
      </c>
      <c r="E67" s="135">
        <v>14</v>
      </c>
      <c r="F67" s="480"/>
      <c r="G67" s="469"/>
      <c r="H67" s="469"/>
      <c r="I67" s="106"/>
      <c r="J67" s="68">
        <v>0</v>
      </c>
      <c r="K67" s="126">
        <v>1</v>
      </c>
      <c r="L67" s="75">
        <f>SUM(C67:E67)</f>
        <v>174</v>
      </c>
      <c r="M67" s="402">
        <f>SUM(C67:K67)</f>
        <v>175</v>
      </c>
      <c r="N67" s="102">
        <v>1</v>
      </c>
      <c r="O67" s="115">
        <v>172</v>
      </c>
      <c r="P67" s="113">
        <f t="shared" si="40"/>
        <v>3</v>
      </c>
      <c r="Q67" s="116">
        <f>((M67-O67)/O67)*100</f>
        <v>1.7441860465116279</v>
      </c>
    </row>
    <row r="68" spans="1:17" ht="15.6" customHeight="1" x14ac:dyDescent="0.25">
      <c r="A68" s="75">
        <v>49</v>
      </c>
      <c r="B68" s="73" t="s">
        <v>35</v>
      </c>
      <c r="C68" s="90">
        <v>194</v>
      </c>
      <c r="D68" s="5">
        <v>12</v>
      </c>
      <c r="E68" s="135">
        <v>28</v>
      </c>
      <c r="F68" s="480"/>
      <c r="G68" s="469"/>
      <c r="H68" s="469"/>
      <c r="I68" s="106"/>
      <c r="J68" s="395">
        <v>1</v>
      </c>
      <c r="K68" s="126">
        <v>0</v>
      </c>
      <c r="L68" s="75">
        <f>SUM(C68:E68)</f>
        <v>234</v>
      </c>
      <c r="M68" s="402">
        <f>SUM(C68:K68)</f>
        <v>235</v>
      </c>
      <c r="N68" s="102">
        <v>1</v>
      </c>
      <c r="O68" s="115">
        <v>227</v>
      </c>
      <c r="P68" s="113">
        <f t="shared" si="40"/>
        <v>8</v>
      </c>
      <c r="Q68" s="116">
        <f t="shared" ref="Q68:Q69" si="41">((M68-O68)/O68)*100</f>
        <v>3.5242290748898681</v>
      </c>
    </row>
    <row r="69" spans="1:17" ht="15.6" customHeight="1" x14ac:dyDescent="0.25">
      <c r="A69" s="71"/>
      <c r="B69" s="73" t="s">
        <v>23</v>
      </c>
      <c r="C69" s="408">
        <f>SUM(C65:C68)</f>
        <v>407</v>
      </c>
      <c r="D69" s="405">
        <f>SUM(D65:D68)</f>
        <v>386</v>
      </c>
      <c r="E69" s="579">
        <f>SUM(E65:E68)</f>
        <v>461</v>
      </c>
      <c r="F69" s="480"/>
      <c r="G69" s="470"/>
      <c r="H69" s="470"/>
      <c r="I69" s="576"/>
      <c r="J69" s="578">
        <f>SUM(J65:J68)</f>
        <v>1</v>
      </c>
      <c r="K69" s="405">
        <f>SUM(K65:K68)</f>
        <v>2</v>
      </c>
      <c r="L69" s="405">
        <f>SUM(L65:L68)</f>
        <v>1254</v>
      </c>
      <c r="M69" s="403">
        <f>SUM(M65:M68)</f>
        <v>1257</v>
      </c>
      <c r="N69" s="102"/>
      <c r="O69" s="115">
        <v>1081</v>
      </c>
      <c r="P69" s="113">
        <f t="shared" si="40"/>
        <v>176</v>
      </c>
      <c r="Q69" s="116">
        <f t="shared" si="41"/>
        <v>16.28122109158187</v>
      </c>
    </row>
    <row r="70" spans="1:17" ht="15.6" customHeight="1" thickBot="1" x14ac:dyDescent="0.3">
      <c r="A70" s="72"/>
      <c r="B70" s="74" t="s">
        <v>27</v>
      </c>
      <c r="C70" s="407">
        <f>C69/$M69*100</f>
        <v>32.378679395385838</v>
      </c>
      <c r="D70" s="294">
        <f>D69/$M69*100</f>
        <v>30.708035003977724</v>
      </c>
      <c r="E70" s="237">
        <f>E69/$M69*100</f>
        <v>36.674622116149564</v>
      </c>
      <c r="F70" s="475"/>
      <c r="G70" s="471"/>
      <c r="H70" s="471"/>
      <c r="I70" s="577"/>
      <c r="J70" s="454">
        <f>J69/$M69*100</f>
        <v>7.9554494828957836E-2</v>
      </c>
      <c r="K70" s="364">
        <f t="shared" ref="K70:M70" si="42">K69/$M69*100</f>
        <v>0.15910898965791567</v>
      </c>
      <c r="L70" s="364">
        <f t="shared" si="42"/>
        <v>99.761336515513122</v>
      </c>
      <c r="M70" s="237">
        <f t="shared" si="42"/>
        <v>100</v>
      </c>
      <c r="N70" s="103"/>
      <c r="O70" s="117"/>
      <c r="P70" s="118"/>
      <c r="Q70" s="119"/>
    </row>
    <row r="71" spans="1:17" ht="15.6" customHeight="1" thickBot="1" x14ac:dyDescent="0.3">
      <c r="A71" s="79" t="s">
        <v>11</v>
      </c>
      <c r="B71" s="79" t="s">
        <v>8</v>
      </c>
      <c r="C71" s="86" t="s">
        <v>12</v>
      </c>
      <c r="D71" s="81" t="s">
        <v>13</v>
      </c>
      <c r="E71" s="87" t="s">
        <v>14</v>
      </c>
      <c r="F71" s="476"/>
      <c r="G71" s="472"/>
      <c r="H71" s="472"/>
      <c r="I71" s="18"/>
      <c r="J71" s="424" t="s">
        <v>18</v>
      </c>
      <c r="K71" s="84" t="s">
        <v>19</v>
      </c>
      <c r="L71" s="97" t="s">
        <v>20</v>
      </c>
      <c r="M71" s="97" t="s">
        <v>21</v>
      </c>
      <c r="N71" s="97" t="s">
        <v>81</v>
      </c>
      <c r="O71" s="221" t="s">
        <v>121</v>
      </c>
      <c r="P71" s="139" t="s">
        <v>89</v>
      </c>
      <c r="Q71" s="84" t="s">
        <v>90</v>
      </c>
    </row>
    <row r="72" spans="1:17" ht="15.6" customHeight="1" x14ac:dyDescent="0.25">
      <c r="A72" s="75">
        <v>50</v>
      </c>
      <c r="B72" s="76" t="s">
        <v>52</v>
      </c>
      <c r="C72" s="88">
        <v>2</v>
      </c>
      <c r="D72" s="12">
        <v>160</v>
      </c>
      <c r="E72" s="89">
        <v>7</v>
      </c>
      <c r="F72" s="476"/>
      <c r="G72" s="472"/>
      <c r="H72" s="472"/>
      <c r="I72" s="18"/>
      <c r="J72" s="127">
        <v>1</v>
      </c>
      <c r="K72" s="95">
        <v>0</v>
      </c>
      <c r="L72" s="75">
        <f>SUM(C72:E72)</f>
        <v>169</v>
      </c>
      <c r="M72" s="401">
        <f>SUM(C72:K72)</f>
        <v>170</v>
      </c>
      <c r="N72" s="101">
        <v>1</v>
      </c>
      <c r="O72" s="384">
        <v>229</v>
      </c>
      <c r="P72" s="382">
        <f>M72-O72</f>
        <v>-59</v>
      </c>
      <c r="Q72" s="114">
        <f>((M72-O72)/O72)*100</f>
        <v>-25.76419213973799</v>
      </c>
    </row>
    <row r="73" spans="1:17" ht="15.6" customHeight="1" x14ac:dyDescent="0.25">
      <c r="A73" s="71">
        <v>51</v>
      </c>
      <c r="B73" s="73" t="s">
        <v>36</v>
      </c>
      <c r="C73" s="90">
        <v>180</v>
      </c>
      <c r="D73" s="5">
        <v>1</v>
      </c>
      <c r="E73" s="138">
        <v>2</v>
      </c>
      <c r="F73" s="477"/>
      <c r="G73" s="473"/>
      <c r="H73" s="473"/>
      <c r="I73" s="162"/>
      <c r="J73" s="68">
        <v>0</v>
      </c>
      <c r="K73" s="126">
        <v>0</v>
      </c>
      <c r="L73" s="75">
        <f t="shared" ref="L73:L78" si="43">SUM(C73:E73)</f>
        <v>183</v>
      </c>
      <c r="M73" s="402">
        <f t="shared" ref="M73:M78" si="44">SUM(C73:K73)</f>
        <v>183</v>
      </c>
      <c r="N73" s="102">
        <v>1</v>
      </c>
      <c r="O73" s="385">
        <v>244</v>
      </c>
      <c r="P73" s="383">
        <f t="shared" ref="P73:P79" si="45">M73-O73</f>
        <v>-61</v>
      </c>
      <c r="Q73" s="116">
        <f t="shared" ref="Q73:Q79" si="46">((M73-O73)/O73)*100</f>
        <v>-25</v>
      </c>
    </row>
    <row r="74" spans="1:17" ht="15.6" customHeight="1" x14ac:dyDescent="0.25">
      <c r="A74" s="75">
        <v>52</v>
      </c>
      <c r="B74" s="73" t="s">
        <v>37</v>
      </c>
      <c r="C74" s="90">
        <v>247</v>
      </c>
      <c r="D74" s="5">
        <v>11</v>
      </c>
      <c r="E74" s="138">
        <v>4</v>
      </c>
      <c r="F74" s="477"/>
      <c r="G74" s="473"/>
      <c r="H74" s="473"/>
      <c r="I74" s="162"/>
      <c r="J74" s="68">
        <v>0</v>
      </c>
      <c r="K74" s="126">
        <v>0</v>
      </c>
      <c r="L74" s="75">
        <f t="shared" si="43"/>
        <v>262</v>
      </c>
      <c r="M74" s="402">
        <f t="shared" si="44"/>
        <v>262</v>
      </c>
      <c r="N74" s="102">
        <v>1</v>
      </c>
      <c r="O74" s="385">
        <v>375</v>
      </c>
      <c r="P74" s="383">
        <f t="shared" si="45"/>
        <v>-113</v>
      </c>
      <c r="Q74" s="116">
        <f t="shared" si="46"/>
        <v>-30.133333333333333</v>
      </c>
    </row>
    <row r="75" spans="1:17" ht="15.6" customHeight="1" x14ac:dyDescent="0.25">
      <c r="A75" s="71">
        <v>53</v>
      </c>
      <c r="B75" s="73" t="s">
        <v>54</v>
      </c>
      <c r="C75" s="90">
        <v>6</v>
      </c>
      <c r="D75" s="5">
        <v>106</v>
      </c>
      <c r="E75" s="138">
        <v>59</v>
      </c>
      <c r="F75" s="477"/>
      <c r="G75" s="473"/>
      <c r="H75" s="473"/>
      <c r="I75" s="162"/>
      <c r="J75" s="68">
        <v>1</v>
      </c>
      <c r="K75" s="126">
        <v>2</v>
      </c>
      <c r="L75" s="75">
        <f t="shared" si="43"/>
        <v>171</v>
      </c>
      <c r="M75" s="402">
        <f t="shared" si="44"/>
        <v>174</v>
      </c>
      <c r="N75" s="102">
        <v>1</v>
      </c>
      <c r="O75" s="385">
        <v>223</v>
      </c>
      <c r="P75" s="383">
        <f t="shared" si="45"/>
        <v>-49</v>
      </c>
      <c r="Q75" s="116">
        <f t="shared" si="46"/>
        <v>-21.973094170403588</v>
      </c>
    </row>
    <row r="76" spans="1:17" ht="15.6" customHeight="1" x14ac:dyDescent="0.25">
      <c r="A76" s="75">
        <v>54</v>
      </c>
      <c r="B76" s="73" t="s">
        <v>53</v>
      </c>
      <c r="C76" s="90">
        <v>0</v>
      </c>
      <c r="D76" s="5">
        <v>0</v>
      </c>
      <c r="E76" s="138">
        <v>95</v>
      </c>
      <c r="F76" s="477"/>
      <c r="G76" s="473"/>
      <c r="H76" s="473"/>
      <c r="I76" s="162"/>
      <c r="J76" s="68">
        <v>0</v>
      </c>
      <c r="K76" s="126">
        <v>0</v>
      </c>
      <c r="L76" s="75">
        <f t="shared" si="43"/>
        <v>95</v>
      </c>
      <c r="M76" s="402">
        <f t="shared" si="44"/>
        <v>95</v>
      </c>
      <c r="N76" s="102">
        <v>1</v>
      </c>
      <c r="O76" s="385">
        <v>101</v>
      </c>
      <c r="P76" s="383">
        <f t="shared" si="45"/>
        <v>-6</v>
      </c>
      <c r="Q76" s="116">
        <f>((M76-O76)/O76)*100</f>
        <v>-5.9405940594059405</v>
      </c>
    </row>
    <row r="77" spans="1:17" ht="15.6" customHeight="1" x14ac:dyDescent="0.25">
      <c r="A77" s="75">
        <v>55</v>
      </c>
      <c r="B77" s="73" t="s">
        <v>135</v>
      </c>
      <c r="C77" s="90">
        <v>1</v>
      </c>
      <c r="D77" s="5">
        <v>5</v>
      </c>
      <c r="E77" s="138">
        <v>232</v>
      </c>
      <c r="F77" s="477"/>
      <c r="G77" s="473"/>
      <c r="H77" s="473"/>
      <c r="I77" s="162"/>
      <c r="J77" s="68">
        <v>0</v>
      </c>
      <c r="K77" s="126">
        <v>0</v>
      </c>
      <c r="L77" s="75">
        <f t="shared" si="43"/>
        <v>238</v>
      </c>
      <c r="M77" s="402">
        <f t="shared" si="44"/>
        <v>238</v>
      </c>
      <c r="N77" s="102">
        <v>1</v>
      </c>
      <c r="O77" s="385"/>
      <c r="P77" s="383">
        <f t="shared" si="45"/>
        <v>238</v>
      </c>
      <c r="Q77" s="116" t="e">
        <f>((M77-O77)/O77)*100</f>
        <v>#DIV/0!</v>
      </c>
    </row>
    <row r="78" spans="1:17" ht="15.6" customHeight="1" x14ac:dyDescent="0.25">
      <c r="A78" s="71">
        <v>56</v>
      </c>
      <c r="B78" s="73" t="s">
        <v>38</v>
      </c>
      <c r="C78" s="90">
        <v>167</v>
      </c>
      <c r="D78" s="5">
        <v>210</v>
      </c>
      <c r="E78" s="138">
        <v>6</v>
      </c>
      <c r="F78" s="477"/>
      <c r="G78" s="473"/>
      <c r="H78" s="473"/>
      <c r="I78" s="162"/>
      <c r="J78" s="68">
        <v>0</v>
      </c>
      <c r="K78" s="126">
        <v>2</v>
      </c>
      <c r="L78" s="75">
        <f t="shared" si="43"/>
        <v>383</v>
      </c>
      <c r="M78" s="402">
        <f t="shared" si="44"/>
        <v>385</v>
      </c>
      <c r="N78" s="102">
        <v>1</v>
      </c>
      <c r="O78" s="385">
        <v>265</v>
      </c>
      <c r="P78" s="383">
        <f t="shared" si="45"/>
        <v>120</v>
      </c>
      <c r="Q78" s="116">
        <f t="shared" si="46"/>
        <v>45.283018867924532</v>
      </c>
    </row>
    <row r="79" spans="1:17" ht="15.6" customHeight="1" x14ac:dyDescent="0.25">
      <c r="A79" s="71"/>
      <c r="B79" s="73" t="s">
        <v>23</v>
      </c>
      <c r="C79" s="408">
        <f>SUM(C72:C78)</f>
        <v>603</v>
      </c>
      <c r="D79" s="405">
        <f>SUM(D72:D78)</f>
        <v>493</v>
      </c>
      <c r="E79" s="579">
        <f>SUM(E72:E78)</f>
        <v>405</v>
      </c>
      <c r="F79" s="478"/>
      <c r="G79" s="470"/>
      <c r="H79" s="470"/>
      <c r="I79" s="107"/>
      <c r="J79" s="408">
        <f>SUM(J72:J78)</f>
        <v>2</v>
      </c>
      <c r="K79" s="405">
        <f>SUM(K72:K78)</f>
        <v>4</v>
      </c>
      <c r="L79" s="405">
        <f>SUM(L72:L78)</f>
        <v>1501</v>
      </c>
      <c r="M79" s="403">
        <f>SUM(M72:M78)</f>
        <v>1507</v>
      </c>
      <c r="N79" s="102"/>
      <c r="O79" s="385">
        <v>1437</v>
      </c>
      <c r="P79" s="383">
        <f t="shared" si="45"/>
        <v>70</v>
      </c>
      <c r="Q79" s="116">
        <f t="shared" si="46"/>
        <v>4.8712595685455806</v>
      </c>
    </row>
    <row r="80" spans="1:17" ht="15.6" customHeight="1" thickBot="1" x14ac:dyDescent="0.3">
      <c r="A80" s="72"/>
      <c r="B80" s="74" t="s">
        <v>27</v>
      </c>
      <c r="C80" s="407">
        <f>C79/$M79*100</f>
        <v>40.013271400132716</v>
      </c>
      <c r="D80" s="294">
        <f>D79/$M79*100</f>
        <v>32.714001327140011</v>
      </c>
      <c r="E80" s="237">
        <f>E79/$M79*100</f>
        <v>26.874585268745854</v>
      </c>
      <c r="F80" s="392"/>
      <c r="G80" s="471"/>
      <c r="H80" s="471"/>
      <c r="I80" s="108"/>
      <c r="J80" s="407">
        <f>J79/$M79*100</f>
        <v>0.13271400132714001</v>
      </c>
      <c r="K80" s="364">
        <f>K79/$M79*100</f>
        <v>0.26542800265428002</v>
      </c>
      <c r="L80" s="364">
        <f>L79/$M79*100</f>
        <v>99.60185799601858</v>
      </c>
      <c r="M80" s="427">
        <f>M79/$M79*100</f>
        <v>100</v>
      </c>
      <c r="N80" s="103"/>
      <c r="O80" s="142"/>
      <c r="P80" s="143"/>
      <c r="Q80" s="124"/>
    </row>
    <row r="81" spans="1:17" ht="15.6" customHeight="1" thickBot="1" x14ac:dyDescent="0.3">
      <c r="A81" s="79" t="s">
        <v>11</v>
      </c>
      <c r="B81" s="79" t="s">
        <v>9</v>
      </c>
      <c r="C81" s="86" t="s">
        <v>12</v>
      </c>
      <c r="D81" s="81" t="s">
        <v>13</v>
      </c>
      <c r="E81" s="87" t="s">
        <v>14</v>
      </c>
      <c r="F81" s="476"/>
      <c r="G81" s="472"/>
      <c r="H81" s="472"/>
      <c r="I81" s="18"/>
      <c r="J81" s="93" t="s">
        <v>18</v>
      </c>
      <c r="K81" s="84" t="s">
        <v>19</v>
      </c>
      <c r="L81" s="97" t="s">
        <v>20</v>
      </c>
      <c r="M81" s="97" t="s">
        <v>21</v>
      </c>
      <c r="N81" s="378" t="s">
        <v>81</v>
      </c>
      <c r="O81" s="221" t="s">
        <v>121</v>
      </c>
      <c r="P81" s="83" t="s">
        <v>89</v>
      </c>
      <c r="Q81" s="84" t="s">
        <v>90</v>
      </c>
    </row>
    <row r="82" spans="1:17" ht="15.6" customHeight="1" x14ac:dyDescent="0.25">
      <c r="A82" s="75">
        <v>57</v>
      </c>
      <c r="B82" s="76" t="s">
        <v>119</v>
      </c>
      <c r="C82" s="88">
        <v>0</v>
      </c>
      <c r="D82" s="12">
        <v>790</v>
      </c>
      <c r="E82" s="89">
        <v>0</v>
      </c>
      <c r="F82" s="476"/>
      <c r="G82" s="472"/>
      <c r="H82" s="472"/>
      <c r="I82" s="18"/>
      <c r="J82" s="127">
        <v>0</v>
      </c>
      <c r="K82" s="95">
        <v>50</v>
      </c>
      <c r="L82" s="75">
        <f>SUM(C82:E82)</f>
        <v>790</v>
      </c>
      <c r="M82" s="401">
        <f>SUM(C82:K82)</f>
        <v>840</v>
      </c>
      <c r="N82" s="380">
        <v>1</v>
      </c>
      <c r="O82" s="649">
        <v>1102</v>
      </c>
      <c r="P82" s="113">
        <f>M82-O82</f>
        <v>-262</v>
      </c>
      <c r="Q82" s="114">
        <f>((M82-O82)/O82)*100</f>
        <v>-23.774954627949182</v>
      </c>
    </row>
    <row r="83" spans="1:17" ht="15.6" customHeight="1" x14ac:dyDescent="0.25">
      <c r="A83" s="71">
        <v>58</v>
      </c>
      <c r="B83" s="73" t="s">
        <v>39</v>
      </c>
      <c r="C83" s="90">
        <v>90</v>
      </c>
      <c r="D83" s="5">
        <v>14</v>
      </c>
      <c r="E83" s="135">
        <v>25</v>
      </c>
      <c r="F83" s="479"/>
      <c r="G83" s="472"/>
      <c r="H83" s="472"/>
      <c r="I83" s="18"/>
      <c r="J83" s="68">
        <v>0</v>
      </c>
      <c r="K83" s="126">
        <v>0</v>
      </c>
      <c r="L83" s="75">
        <f t="shared" ref="L83:L88" si="47">SUM(C83:E83)</f>
        <v>129</v>
      </c>
      <c r="M83" s="402">
        <f t="shared" ref="M83:M88" si="48">SUM(C83:K83)</f>
        <v>129</v>
      </c>
      <c r="N83" s="102">
        <v>1</v>
      </c>
      <c r="O83" s="115">
        <v>302</v>
      </c>
      <c r="P83" s="66">
        <f t="shared" ref="P83:P89" si="49">M83-O83</f>
        <v>-173</v>
      </c>
      <c r="Q83" s="116">
        <f t="shared" ref="Q83:Q89" si="50">((M83-O83)/O83)*100</f>
        <v>-57.284768211920536</v>
      </c>
    </row>
    <row r="84" spans="1:17" ht="15.6" customHeight="1" x14ac:dyDescent="0.25">
      <c r="A84" s="75">
        <v>59</v>
      </c>
      <c r="B84" s="73" t="s">
        <v>55</v>
      </c>
      <c r="C84" s="90">
        <v>200</v>
      </c>
      <c r="D84" s="5">
        <v>4</v>
      </c>
      <c r="E84" s="135">
        <v>1</v>
      </c>
      <c r="F84" s="479"/>
      <c r="G84" s="472"/>
      <c r="H84" s="472"/>
      <c r="I84" s="18"/>
      <c r="J84" s="68">
        <v>0</v>
      </c>
      <c r="K84" s="126">
        <v>1</v>
      </c>
      <c r="L84" s="75">
        <f t="shared" si="47"/>
        <v>205</v>
      </c>
      <c r="M84" s="402">
        <f t="shared" si="48"/>
        <v>206</v>
      </c>
      <c r="N84" s="102">
        <v>1</v>
      </c>
      <c r="O84" s="115">
        <v>368</v>
      </c>
      <c r="P84" s="66">
        <f t="shared" si="49"/>
        <v>-162</v>
      </c>
      <c r="Q84" s="116">
        <f t="shared" si="50"/>
        <v>-44.021739130434781</v>
      </c>
    </row>
    <row r="85" spans="1:17" ht="15.6" customHeight="1" x14ac:dyDescent="0.25">
      <c r="A85" s="71">
        <v>60</v>
      </c>
      <c r="B85" s="73" t="s">
        <v>96</v>
      </c>
      <c r="C85" s="90">
        <v>251</v>
      </c>
      <c r="D85" s="5">
        <v>1</v>
      </c>
      <c r="E85" s="135">
        <v>11</v>
      </c>
      <c r="F85" s="479"/>
      <c r="G85" s="472"/>
      <c r="H85" s="472"/>
      <c r="I85" s="18"/>
      <c r="J85" s="68">
        <v>0</v>
      </c>
      <c r="K85" s="126">
        <v>0</v>
      </c>
      <c r="L85" s="75">
        <f t="shared" si="47"/>
        <v>263</v>
      </c>
      <c r="M85" s="402">
        <f t="shared" si="48"/>
        <v>263</v>
      </c>
      <c r="N85" s="102">
        <v>1</v>
      </c>
      <c r="O85" s="115">
        <v>302</v>
      </c>
      <c r="P85" s="66">
        <f t="shared" si="49"/>
        <v>-39</v>
      </c>
      <c r="Q85" s="116">
        <f t="shared" si="50"/>
        <v>-12.913907284768211</v>
      </c>
    </row>
    <row r="86" spans="1:17" ht="15.6" customHeight="1" x14ac:dyDescent="0.25">
      <c r="A86" s="75">
        <v>61</v>
      </c>
      <c r="B86" s="73" t="s">
        <v>56</v>
      </c>
      <c r="C86" s="90">
        <v>10</v>
      </c>
      <c r="D86" s="5">
        <v>403</v>
      </c>
      <c r="E86" s="135">
        <v>6</v>
      </c>
      <c r="F86" s="479"/>
      <c r="G86" s="472"/>
      <c r="H86" s="472"/>
      <c r="I86" s="18"/>
      <c r="J86" s="68">
        <v>0</v>
      </c>
      <c r="K86" s="126">
        <v>0</v>
      </c>
      <c r="L86" s="75">
        <f t="shared" si="47"/>
        <v>419</v>
      </c>
      <c r="M86" s="402">
        <f t="shared" si="48"/>
        <v>419</v>
      </c>
      <c r="N86" s="102">
        <v>1</v>
      </c>
      <c r="O86" s="115">
        <v>377</v>
      </c>
      <c r="P86" s="66">
        <f>M86-O86</f>
        <v>42</v>
      </c>
      <c r="Q86" s="116">
        <f t="shared" si="50"/>
        <v>11.140583554376658</v>
      </c>
    </row>
    <row r="87" spans="1:17" ht="15.6" customHeight="1" x14ac:dyDescent="0.25">
      <c r="A87" s="71">
        <v>62</v>
      </c>
      <c r="B87" s="73" t="s">
        <v>120</v>
      </c>
      <c r="C87" s="90">
        <v>100</v>
      </c>
      <c r="D87" s="5">
        <v>5</v>
      </c>
      <c r="E87" s="135">
        <v>0</v>
      </c>
      <c r="F87" s="479"/>
      <c r="G87" s="472"/>
      <c r="H87" s="472"/>
      <c r="I87" s="18"/>
      <c r="J87" s="68">
        <v>0</v>
      </c>
      <c r="K87" s="126">
        <v>0</v>
      </c>
      <c r="L87" s="75">
        <f t="shared" si="47"/>
        <v>105</v>
      </c>
      <c r="M87" s="402">
        <f t="shared" si="48"/>
        <v>105</v>
      </c>
      <c r="N87" s="102">
        <v>1</v>
      </c>
      <c r="O87" s="115">
        <v>152</v>
      </c>
      <c r="P87" s="66">
        <f>M87-O87</f>
        <v>-47</v>
      </c>
      <c r="Q87" s="116">
        <f t="shared" ref="Q87" si="51">((M87-O87)/O87)*100</f>
        <v>-30.921052631578949</v>
      </c>
    </row>
    <row r="88" spans="1:17" ht="15.6" customHeight="1" x14ac:dyDescent="0.25">
      <c r="A88" s="75">
        <v>63</v>
      </c>
      <c r="B88" s="73" t="s">
        <v>40</v>
      </c>
      <c r="C88" s="90">
        <v>317</v>
      </c>
      <c r="D88" s="5">
        <v>10</v>
      </c>
      <c r="E88" s="135">
        <v>14</v>
      </c>
      <c r="F88" s="479"/>
      <c r="G88" s="472"/>
      <c r="H88" s="472"/>
      <c r="I88" s="18"/>
      <c r="J88" s="68">
        <v>1</v>
      </c>
      <c r="K88" s="126">
        <v>0</v>
      </c>
      <c r="L88" s="75">
        <f t="shared" si="47"/>
        <v>341</v>
      </c>
      <c r="M88" s="402">
        <f t="shared" si="48"/>
        <v>342</v>
      </c>
      <c r="N88" s="102">
        <v>1</v>
      </c>
      <c r="O88" s="115">
        <v>910</v>
      </c>
      <c r="P88" s="66">
        <f t="shared" si="49"/>
        <v>-568</v>
      </c>
      <c r="Q88" s="116">
        <f>((M88-O88)/O88)*100</f>
        <v>-62.417582417582416</v>
      </c>
    </row>
    <row r="89" spans="1:17" ht="15.6" customHeight="1" x14ac:dyDescent="0.25">
      <c r="A89" s="71"/>
      <c r="B89" s="73" t="s">
        <v>23</v>
      </c>
      <c r="C89" s="408">
        <f t="shared" ref="C89:D89" si="52">SUM(C82:C88)</f>
        <v>968</v>
      </c>
      <c r="D89" s="405">
        <f t="shared" si="52"/>
        <v>1227</v>
      </c>
      <c r="E89" s="579">
        <f>SUM(E82:E88)</f>
        <v>57</v>
      </c>
      <c r="F89" s="478"/>
      <c r="G89" s="470"/>
      <c r="H89" s="470"/>
      <c r="I89" s="107"/>
      <c r="J89" s="408">
        <f t="shared" ref="J89:L89" si="53">SUM(J82:J88)</f>
        <v>1</v>
      </c>
      <c r="K89" s="405">
        <f t="shared" si="53"/>
        <v>51</v>
      </c>
      <c r="L89" s="405">
        <f t="shared" si="53"/>
        <v>2252</v>
      </c>
      <c r="M89" s="403">
        <f>SUM(M82:M88)</f>
        <v>2304</v>
      </c>
      <c r="N89" s="102"/>
      <c r="O89" s="115">
        <v>3513</v>
      </c>
      <c r="P89" s="66">
        <f t="shared" si="49"/>
        <v>-1209</v>
      </c>
      <c r="Q89" s="116">
        <f t="shared" si="50"/>
        <v>-34.415029888983774</v>
      </c>
    </row>
    <row r="90" spans="1:17" ht="15.6" customHeight="1" thickBot="1" x14ac:dyDescent="0.3">
      <c r="A90" s="130"/>
      <c r="B90" s="120" t="s">
        <v>27</v>
      </c>
      <c r="C90" s="407">
        <f>C89/$M89*100</f>
        <v>42.013888888888893</v>
      </c>
      <c r="D90" s="294">
        <f>D89/$M89*100</f>
        <v>53.255208333333336</v>
      </c>
      <c r="E90" s="404">
        <f>E89/$M89*100</f>
        <v>2.473958333333333</v>
      </c>
      <c r="F90" s="392"/>
      <c r="G90" s="471"/>
      <c r="H90" s="471"/>
      <c r="I90" s="108"/>
      <c r="J90" s="407">
        <f>J89/$M89*100</f>
        <v>4.3402777777777776E-2</v>
      </c>
      <c r="K90" s="294">
        <f t="shared" ref="K90:L90" si="54">K89/$M89*100</f>
        <v>2.213541666666667</v>
      </c>
      <c r="L90" s="294">
        <f t="shared" si="54"/>
        <v>97.743055555555557</v>
      </c>
      <c r="M90" s="7">
        <f>M89/$M89*100</f>
        <v>100</v>
      </c>
      <c r="N90" s="103"/>
      <c r="O90" s="122"/>
      <c r="P90" s="123"/>
      <c r="Q90" s="124"/>
    </row>
    <row r="91" spans="1:17" ht="15.6" customHeight="1" thickBot="1" x14ac:dyDescent="0.3">
      <c r="A91" s="79" t="s">
        <v>11</v>
      </c>
      <c r="B91" s="151" t="s">
        <v>5</v>
      </c>
      <c r="C91" s="86" t="s">
        <v>12</v>
      </c>
      <c r="D91" s="81" t="s">
        <v>13</v>
      </c>
      <c r="E91" s="87" t="s">
        <v>14</v>
      </c>
      <c r="F91" s="476"/>
      <c r="G91" s="469"/>
      <c r="H91" s="469"/>
      <c r="I91" s="106"/>
      <c r="J91" s="93" t="s">
        <v>18</v>
      </c>
      <c r="K91" s="84" t="s">
        <v>19</v>
      </c>
      <c r="L91" s="97" t="s">
        <v>20</v>
      </c>
      <c r="M91" s="131" t="s">
        <v>21</v>
      </c>
      <c r="N91" s="379" t="s">
        <v>81</v>
      </c>
      <c r="O91" s="221" t="s">
        <v>121</v>
      </c>
      <c r="P91" s="139" t="s">
        <v>89</v>
      </c>
      <c r="Q91" s="84" t="s">
        <v>90</v>
      </c>
    </row>
    <row r="92" spans="1:17" ht="15.6" customHeight="1" x14ac:dyDescent="0.25">
      <c r="A92" s="75">
        <v>64</v>
      </c>
      <c r="B92" s="76" t="s">
        <v>41</v>
      </c>
      <c r="C92" s="88">
        <v>186</v>
      </c>
      <c r="D92" s="12">
        <v>2</v>
      </c>
      <c r="E92" s="89">
        <v>0</v>
      </c>
      <c r="F92" s="476"/>
      <c r="G92" s="469"/>
      <c r="H92" s="469"/>
      <c r="I92" s="106"/>
      <c r="J92" s="94">
        <v>0</v>
      </c>
      <c r="K92" s="128">
        <v>2</v>
      </c>
      <c r="L92" s="75">
        <f>SUM(C92:E92)</f>
        <v>188</v>
      </c>
      <c r="M92" s="401">
        <f>SUM(C92:K92)</f>
        <v>190</v>
      </c>
      <c r="N92" s="101">
        <v>1</v>
      </c>
      <c r="O92" s="156">
        <v>178</v>
      </c>
      <c r="P92" s="67">
        <f>M92-O92</f>
        <v>12</v>
      </c>
      <c r="Q92" s="157">
        <f>((M92-O92)/O92)*100</f>
        <v>6.7415730337078648</v>
      </c>
    </row>
    <row r="93" spans="1:17" ht="15.6" customHeight="1" x14ac:dyDescent="0.25">
      <c r="A93" s="71">
        <v>65</v>
      </c>
      <c r="B93" s="73" t="s">
        <v>42</v>
      </c>
      <c r="C93" s="90">
        <v>417</v>
      </c>
      <c r="D93" s="5">
        <v>4</v>
      </c>
      <c r="E93" s="91">
        <v>0</v>
      </c>
      <c r="F93" s="476"/>
      <c r="G93" s="469"/>
      <c r="H93" s="469"/>
      <c r="I93" s="106"/>
      <c r="J93" s="68">
        <v>0</v>
      </c>
      <c r="K93" s="126">
        <v>0</v>
      </c>
      <c r="L93" s="75">
        <f t="shared" ref="L93:L98" si="55">SUM(C93:E93)</f>
        <v>421</v>
      </c>
      <c r="M93" s="402">
        <f t="shared" ref="M93:M98" si="56">SUM(C93:K93)</f>
        <v>421</v>
      </c>
      <c r="N93" s="102">
        <v>1</v>
      </c>
      <c r="O93" s="146">
        <v>324</v>
      </c>
      <c r="P93" s="66">
        <f t="shared" ref="P93:P98" si="57">M93-O93</f>
        <v>97</v>
      </c>
      <c r="Q93" s="116">
        <f t="shared" ref="Q93:Q98" si="58">((M93-O93)/O93)*100</f>
        <v>29.938271604938272</v>
      </c>
    </row>
    <row r="94" spans="1:17" ht="15.6" customHeight="1" x14ac:dyDescent="0.25">
      <c r="A94" s="75">
        <v>66</v>
      </c>
      <c r="B94" s="73" t="s">
        <v>43</v>
      </c>
      <c r="C94" s="90">
        <v>1</v>
      </c>
      <c r="D94" s="5">
        <v>172</v>
      </c>
      <c r="E94" s="91">
        <v>0</v>
      </c>
      <c r="F94" s="476"/>
      <c r="G94" s="469"/>
      <c r="H94" s="469"/>
      <c r="I94" s="106"/>
      <c r="J94" s="68">
        <v>0</v>
      </c>
      <c r="K94" s="126">
        <v>1</v>
      </c>
      <c r="L94" s="75">
        <f t="shared" si="55"/>
        <v>173</v>
      </c>
      <c r="M94" s="402">
        <f t="shared" si="56"/>
        <v>174</v>
      </c>
      <c r="N94" s="102">
        <v>1</v>
      </c>
      <c r="O94" s="146">
        <v>209</v>
      </c>
      <c r="P94" s="66">
        <f>M94-O94</f>
        <v>-35</v>
      </c>
      <c r="Q94" s="116">
        <f t="shared" si="58"/>
        <v>-16.746411483253588</v>
      </c>
    </row>
    <row r="95" spans="1:17" ht="15.6" customHeight="1" x14ac:dyDescent="0.25">
      <c r="A95" s="71">
        <v>67</v>
      </c>
      <c r="B95" s="73" t="s">
        <v>57</v>
      </c>
      <c r="C95" s="90">
        <v>1</v>
      </c>
      <c r="D95" s="5">
        <v>8</v>
      </c>
      <c r="E95" s="91">
        <v>364</v>
      </c>
      <c r="F95" s="476"/>
      <c r="G95" s="469"/>
      <c r="H95" s="469"/>
      <c r="I95" s="106"/>
      <c r="J95" s="68">
        <v>1</v>
      </c>
      <c r="K95" s="126">
        <v>1</v>
      </c>
      <c r="L95" s="75">
        <f t="shared" si="55"/>
        <v>373</v>
      </c>
      <c r="M95" s="402">
        <f t="shared" si="56"/>
        <v>375</v>
      </c>
      <c r="N95" s="102">
        <v>1</v>
      </c>
      <c r="O95" s="146">
        <v>301</v>
      </c>
      <c r="P95" s="66">
        <f t="shared" si="57"/>
        <v>74</v>
      </c>
      <c r="Q95" s="116">
        <f t="shared" si="58"/>
        <v>24.58471760797342</v>
      </c>
    </row>
    <row r="96" spans="1:17" ht="15.6" customHeight="1" x14ac:dyDescent="0.25">
      <c r="A96" s="75">
        <v>68</v>
      </c>
      <c r="B96" s="73" t="s">
        <v>59</v>
      </c>
      <c r="C96" s="90">
        <v>695</v>
      </c>
      <c r="D96" s="5">
        <v>0</v>
      </c>
      <c r="E96" s="91">
        <v>0</v>
      </c>
      <c r="F96" s="476"/>
      <c r="G96" s="469"/>
      <c r="H96" s="469"/>
      <c r="I96" s="106"/>
      <c r="J96" s="68">
        <v>0</v>
      </c>
      <c r="K96" s="126">
        <v>0</v>
      </c>
      <c r="L96" s="75">
        <f t="shared" si="55"/>
        <v>695</v>
      </c>
      <c r="M96" s="402">
        <f t="shared" si="56"/>
        <v>695</v>
      </c>
      <c r="N96" s="102">
        <v>1</v>
      </c>
      <c r="O96" s="146">
        <v>691</v>
      </c>
      <c r="P96" s="66">
        <f t="shared" si="57"/>
        <v>4</v>
      </c>
      <c r="Q96" s="116">
        <f t="shared" si="58"/>
        <v>0.57887120115774238</v>
      </c>
    </row>
    <row r="97" spans="1:17" ht="15.6" customHeight="1" x14ac:dyDescent="0.25">
      <c r="A97" s="71">
        <v>69</v>
      </c>
      <c r="B97" s="73" t="s">
        <v>58</v>
      </c>
      <c r="C97" s="90">
        <v>14</v>
      </c>
      <c r="D97" s="5">
        <v>251</v>
      </c>
      <c r="E97" s="91">
        <v>11</v>
      </c>
      <c r="F97" s="476"/>
      <c r="G97" s="469"/>
      <c r="H97" s="469"/>
      <c r="I97" s="106"/>
      <c r="J97" s="68">
        <v>5</v>
      </c>
      <c r="K97" s="126">
        <v>0</v>
      </c>
      <c r="L97" s="75">
        <f t="shared" si="55"/>
        <v>276</v>
      </c>
      <c r="M97" s="402">
        <f t="shared" si="56"/>
        <v>281</v>
      </c>
      <c r="N97" s="102">
        <v>1</v>
      </c>
      <c r="O97" s="146">
        <v>548</v>
      </c>
      <c r="P97" s="66">
        <f t="shared" si="57"/>
        <v>-267</v>
      </c>
      <c r="Q97" s="116">
        <f t="shared" si="58"/>
        <v>-48.722627737226276</v>
      </c>
    </row>
    <row r="98" spans="1:17" ht="15.6" customHeight="1" x14ac:dyDescent="0.25">
      <c r="A98" s="75">
        <v>70</v>
      </c>
      <c r="B98" s="73" t="s">
        <v>44</v>
      </c>
      <c r="C98" s="90">
        <v>14</v>
      </c>
      <c r="D98" s="5">
        <v>443</v>
      </c>
      <c r="E98" s="91">
        <v>8</v>
      </c>
      <c r="F98" s="476"/>
      <c r="G98" s="469"/>
      <c r="H98" s="469"/>
      <c r="I98" s="106"/>
      <c r="J98" s="68">
        <v>2</v>
      </c>
      <c r="K98" s="126">
        <v>1</v>
      </c>
      <c r="L98" s="75">
        <f t="shared" si="55"/>
        <v>465</v>
      </c>
      <c r="M98" s="402">
        <f t="shared" si="56"/>
        <v>468</v>
      </c>
      <c r="N98" s="102">
        <v>1</v>
      </c>
      <c r="O98" s="146">
        <v>569</v>
      </c>
      <c r="P98" s="66">
        <f t="shared" si="57"/>
        <v>-101</v>
      </c>
      <c r="Q98" s="116">
        <f t="shared" si="58"/>
        <v>-17.750439367311071</v>
      </c>
    </row>
    <row r="99" spans="1:17" ht="15.6" customHeight="1" x14ac:dyDescent="0.25">
      <c r="A99" s="102"/>
      <c r="B99" s="73" t="s">
        <v>23</v>
      </c>
      <c r="C99" s="408">
        <f>SUM(C92:C98)</f>
        <v>1328</v>
      </c>
      <c r="D99" s="405">
        <f>SUM(D92:D98)</f>
        <v>880</v>
      </c>
      <c r="E99" s="579">
        <f>SUM(E92:E98)</f>
        <v>383</v>
      </c>
      <c r="F99" s="478"/>
      <c r="G99" s="470"/>
      <c r="H99" s="470"/>
      <c r="I99" s="107"/>
      <c r="J99" s="408">
        <f>SUM(J92:J98)</f>
        <v>8</v>
      </c>
      <c r="K99" s="405">
        <f>SUM(K92:K98)</f>
        <v>5</v>
      </c>
      <c r="L99" s="405">
        <f>SUM(L92:L98)</f>
        <v>2591</v>
      </c>
      <c r="M99" s="403">
        <f>SUM(M92:M98)</f>
        <v>2604</v>
      </c>
      <c r="N99" s="149"/>
      <c r="O99" s="146">
        <v>2820</v>
      </c>
      <c r="P99" s="66">
        <f>M99-O99</f>
        <v>-216</v>
      </c>
      <c r="Q99" s="116">
        <f>((M99-O99)/O99)*100</f>
        <v>-7.6595744680851059</v>
      </c>
    </row>
    <row r="100" spans="1:17" ht="15.6" customHeight="1" thickBot="1" x14ac:dyDescent="0.3">
      <c r="A100" s="72"/>
      <c r="B100" s="74" t="s">
        <v>27</v>
      </c>
      <c r="C100" s="407">
        <f>C99/$M99*100</f>
        <v>50.998463901689703</v>
      </c>
      <c r="D100" s="294">
        <f>D99/$M99*100</f>
        <v>33.794162826420894</v>
      </c>
      <c r="E100" s="237">
        <f>E99/$M99*100</f>
        <v>14.708141321044547</v>
      </c>
      <c r="F100" s="392"/>
      <c r="G100" s="471"/>
      <c r="H100" s="471"/>
      <c r="I100" s="108"/>
      <c r="J100" s="407">
        <f>J99/$M99*100</f>
        <v>0.30721966205837176</v>
      </c>
      <c r="K100" s="294">
        <f>K99/$M99*100</f>
        <v>0.19201228878648233</v>
      </c>
      <c r="L100" s="294">
        <f t="shared" ref="L100" si="59">L99/$M99*100</f>
        <v>99.500768049155141</v>
      </c>
      <c r="M100" s="236">
        <f>M99/$M99*100</f>
        <v>100</v>
      </c>
      <c r="N100" s="150"/>
      <c r="O100" s="147"/>
      <c r="P100" s="118"/>
      <c r="Q100" s="119"/>
    </row>
    <row r="101" spans="1:17" ht="15.6" customHeight="1" thickBot="1" x14ac:dyDescent="0.3">
      <c r="F101" s="2"/>
      <c r="G101" s="2"/>
      <c r="H101" s="2"/>
      <c r="I101" s="2"/>
    </row>
    <row r="102" spans="1:17" ht="15.6" customHeight="1" thickBot="1" x14ac:dyDescent="0.3">
      <c r="A102" s="1" t="s">
        <v>23</v>
      </c>
      <c r="C102" s="2"/>
      <c r="D102" s="3"/>
      <c r="E102" s="3"/>
      <c r="F102" s="3"/>
      <c r="G102" s="3"/>
      <c r="H102" s="3"/>
      <c r="J102" s="11">
        <f>SUM(J10,J24,J33,J43,J53,J62,J69,J79,J89,J99)</f>
        <v>50</v>
      </c>
      <c r="K102" s="315">
        <f>SUM(K10,K24,K33,K43,K53,K62,K69,K79,K89,K99)</f>
        <v>108</v>
      </c>
      <c r="L102" s="315">
        <f>SUM(L10,L24,L33,L43,L53,L62,L69,L79,L89,L99)</f>
        <v>19009</v>
      </c>
      <c r="M102" s="30">
        <f>SUM(M10,M24,M33,M43,M53,M62,M69,M79,M89,M99)</f>
        <v>19167</v>
      </c>
      <c r="N102" s="2"/>
      <c r="O102" s="221" t="s">
        <v>121</v>
      </c>
      <c r="P102" s="139" t="s">
        <v>89</v>
      </c>
      <c r="Q102" s="84" t="s">
        <v>90</v>
      </c>
    </row>
    <row r="103" spans="1:17" ht="15.6" customHeight="1" thickBot="1" x14ac:dyDescent="0.3">
      <c r="A103" s="1" t="s">
        <v>27</v>
      </c>
      <c r="C103" s="2"/>
      <c r="D103" s="3"/>
      <c r="E103" s="3"/>
      <c r="F103" s="3"/>
      <c r="G103" s="3"/>
      <c r="H103" s="3"/>
      <c r="J103" s="460">
        <f>J102/$M102*100</f>
        <v>0.2608650284342881</v>
      </c>
      <c r="K103" s="65">
        <f>K102/$M102*100</f>
        <v>0.56346846141806228</v>
      </c>
      <c r="L103" s="65">
        <f>L102/$M102*100</f>
        <v>99.17566651014765</v>
      </c>
      <c r="M103" s="7">
        <f>M102/$M102*100</f>
        <v>100</v>
      </c>
      <c r="N103" s="2"/>
      <c r="O103" s="159">
        <v>17184</v>
      </c>
      <c r="P103" s="139">
        <f>M102-O103</f>
        <v>1983</v>
      </c>
      <c r="Q103" s="158">
        <f>((M102-O103)/O103)*100</f>
        <v>11.539804469273744</v>
      </c>
    </row>
    <row r="104" spans="1:17" ht="15.6" customHeight="1" x14ac:dyDescent="0.25">
      <c r="A104" s="1"/>
      <c r="C104" s="2"/>
      <c r="D104" s="3"/>
      <c r="E104" s="3"/>
      <c r="F104" s="3"/>
      <c r="G104" s="3"/>
      <c r="H104" s="3"/>
      <c r="J104" s="4"/>
      <c r="K104" s="4"/>
      <c r="L104" s="3"/>
      <c r="M104" s="2"/>
      <c r="N104" s="2"/>
      <c r="O104" s="160" t="s">
        <v>80</v>
      </c>
      <c r="P104" s="2"/>
    </row>
    <row r="105" spans="1:17" ht="15.6" customHeight="1" x14ac:dyDescent="0.25">
      <c r="A105" s="1"/>
      <c r="K105" s="4"/>
      <c r="L105" s="3"/>
      <c r="M105" s="2"/>
      <c r="N105" s="2"/>
      <c r="O105" s="10">
        <f>SUM(N2:N98)</f>
        <v>70</v>
      </c>
      <c r="P105" s="2"/>
    </row>
    <row r="106" spans="1:17" ht="15.6" customHeight="1" x14ac:dyDescent="0.25">
      <c r="A106" s="1"/>
      <c r="K106" s="4"/>
      <c r="L106" s="3"/>
      <c r="M106" s="2"/>
      <c r="N106" s="2"/>
      <c r="O106" s="155">
        <f>O105/70*100</f>
        <v>100</v>
      </c>
      <c r="P106" s="2"/>
    </row>
    <row r="107" spans="1:17" ht="28.5" customHeight="1" x14ac:dyDescent="0.25">
      <c r="K107" s="4"/>
      <c r="L107" s="3"/>
      <c r="M107" s="2"/>
      <c r="N107" s="2"/>
      <c r="O107" s="2"/>
      <c r="P107" s="2"/>
    </row>
    <row r="108" spans="1:17" ht="28.5" customHeight="1" x14ac:dyDescent="0.25">
      <c r="K108" s="4"/>
      <c r="N108" s="2"/>
      <c r="O108" s="2"/>
      <c r="P108" s="2"/>
    </row>
    <row r="109" spans="1:17" ht="41.25" customHeight="1" x14ac:dyDescent="0.25">
      <c r="K109" s="4"/>
      <c r="N109" s="2"/>
      <c r="O109" s="2"/>
      <c r="P109" s="2"/>
    </row>
    <row r="110" spans="1:17" ht="28.5" customHeight="1" x14ac:dyDescent="0.25">
      <c r="K110" s="3"/>
      <c r="N110" s="2"/>
      <c r="O110" s="2"/>
      <c r="P110" s="2"/>
    </row>
    <row r="111" spans="1:17" ht="28.5" customHeight="1" x14ac:dyDescent="0.25">
      <c r="N111" s="2"/>
      <c r="O111" s="2"/>
      <c r="P111" s="2"/>
    </row>
    <row r="112" spans="1:17" ht="24.75" customHeight="1" x14ac:dyDescent="0.25">
      <c r="N112" s="2"/>
      <c r="O112" s="2"/>
      <c r="P112" s="2"/>
    </row>
    <row r="113" spans="11:16" ht="26.25" customHeight="1" x14ac:dyDescent="0.25">
      <c r="N113" s="2"/>
      <c r="O113" s="2"/>
      <c r="P113" s="2"/>
    </row>
    <row r="114" spans="11:16" ht="27.75" customHeight="1" x14ac:dyDescent="0.25">
      <c r="N114" s="2"/>
      <c r="O114" s="2"/>
      <c r="P114" s="2"/>
    </row>
    <row r="115" spans="11:16" ht="28.5" customHeight="1" x14ac:dyDescent="0.25">
      <c r="K115" s="1" t="s">
        <v>10</v>
      </c>
      <c r="N115" s="2"/>
      <c r="O115" s="2"/>
      <c r="P115" s="2"/>
    </row>
    <row r="116" spans="11:16" ht="33" customHeight="1" x14ac:dyDescent="0.25">
      <c r="N116" s="2"/>
      <c r="O116" s="2"/>
      <c r="P116" s="2"/>
    </row>
    <row r="117" spans="11:16" ht="26.25" customHeight="1" x14ac:dyDescent="0.25">
      <c r="N117" s="2"/>
      <c r="O117" s="2"/>
      <c r="P117" s="2"/>
    </row>
    <row r="118" spans="11:16" ht="28.5" customHeight="1" x14ac:dyDescent="0.25">
      <c r="N118" s="2"/>
      <c r="O118" s="2"/>
      <c r="P118" s="2"/>
    </row>
    <row r="119" spans="11:16" ht="28.5" customHeight="1" x14ac:dyDescent="0.25">
      <c r="N119" s="2"/>
      <c r="O119" s="2"/>
      <c r="P119" s="2"/>
    </row>
    <row r="120" spans="11:16" ht="31.5" customHeight="1" x14ac:dyDescent="0.25">
      <c r="N120" s="2"/>
      <c r="O120" s="2"/>
      <c r="P120" s="2"/>
    </row>
    <row r="121" spans="11:16" ht="29.25" customHeight="1" x14ac:dyDescent="0.25">
      <c r="N121" s="2"/>
      <c r="O121" s="2"/>
      <c r="P121" s="2"/>
    </row>
    <row r="122" spans="11:16" ht="30" customHeight="1" x14ac:dyDescent="0.25">
      <c r="N122" s="2"/>
      <c r="O122" s="2"/>
      <c r="P122" s="2"/>
    </row>
    <row r="123" spans="11:16" ht="30.75" customHeight="1" x14ac:dyDescent="0.25">
      <c r="N123" s="2"/>
      <c r="O123" s="2"/>
      <c r="P123" s="2"/>
    </row>
    <row r="124" spans="11:16" x14ac:dyDescent="0.25">
      <c r="N124" s="2"/>
      <c r="O124" s="2"/>
      <c r="P124" s="2"/>
    </row>
    <row r="125" spans="11:16" x14ac:dyDescent="0.25">
      <c r="O125" s="2"/>
      <c r="P125" s="2"/>
    </row>
  </sheetData>
  <phoneticPr fontId="1" type="noConversion"/>
  <pageMargins left="0.84" right="0.16" top="0.37" bottom="0.61" header="0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abSelected="1" topLeftCell="A64" zoomScale="70" zoomScaleNormal="70" workbookViewId="0">
      <selection activeCell="L95" sqref="L95"/>
    </sheetView>
  </sheetViews>
  <sheetFormatPr baseColWidth="10" defaultRowHeight="15.6" customHeight="1" x14ac:dyDescent="0.2"/>
  <cols>
    <col min="1" max="1" width="7" customWidth="1"/>
    <col min="2" max="2" width="34.42578125" customWidth="1"/>
    <col min="3" max="7" width="10.7109375" customWidth="1"/>
    <col min="10" max="14" width="11.42578125" style="792"/>
    <col min="19" max="19" width="7.85546875" customWidth="1"/>
    <col min="20" max="20" width="11.5703125" style="344"/>
  </cols>
  <sheetData>
    <row r="1" spans="1:22" ht="15.6" customHeight="1" thickBot="1" x14ac:dyDescent="0.25">
      <c r="A1" s="20" t="s">
        <v>11</v>
      </c>
      <c r="B1" s="278" t="s">
        <v>0</v>
      </c>
      <c r="C1" s="660" t="s">
        <v>12</v>
      </c>
      <c r="D1" s="661" t="s">
        <v>13</v>
      </c>
      <c r="E1" s="708" t="s">
        <v>12</v>
      </c>
      <c r="F1" s="709" t="s">
        <v>13</v>
      </c>
      <c r="G1" s="709" t="s">
        <v>14</v>
      </c>
      <c r="H1" s="709" t="s">
        <v>15</v>
      </c>
      <c r="I1" s="710" t="s">
        <v>16</v>
      </c>
      <c r="J1" s="752" t="s">
        <v>12</v>
      </c>
      <c r="K1" s="753" t="s">
        <v>13</v>
      </c>
      <c r="L1" s="753" t="s">
        <v>14</v>
      </c>
      <c r="M1" s="753" t="s">
        <v>15</v>
      </c>
      <c r="N1" s="754" t="s">
        <v>16</v>
      </c>
      <c r="O1" s="219" t="s">
        <v>18</v>
      </c>
      <c r="P1" s="223" t="s">
        <v>19</v>
      </c>
      <c r="Q1" s="645" t="s">
        <v>20</v>
      </c>
      <c r="R1" s="131" t="s">
        <v>21</v>
      </c>
      <c r="S1" s="220" t="s">
        <v>81</v>
      </c>
      <c r="T1" s="221" t="s">
        <v>121</v>
      </c>
      <c r="U1" s="222" t="s">
        <v>89</v>
      </c>
      <c r="V1" s="223" t="s">
        <v>90</v>
      </c>
    </row>
    <row r="2" spans="1:22" ht="15.6" customHeight="1" x14ac:dyDescent="0.2">
      <c r="A2" s="21">
        <v>1</v>
      </c>
      <c r="B2" s="279" t="s">
        <v>28</v>
      </c>
      <c r="C2" s="662">
        <v>11</v>
      </c>
      <c r="D2" s="663">
        <v>127</v>
      </c>
      <c r="E2" s="711">
        <v>54</v>
      </c>
      <c r="F2" s="712">
        <v>174</v>
      </c>
      <c r="G2" s="712">
        <v>48</v>
      </c>
      <c r="H2" s="712">
        <v>8</v>
      </c>
      <c r="I2" s="713">
        <v>41</v>
      </c>
      <c r="J2" s="755">
        <v>23</v>
      </c>
      <c r="K2" s="756">
        <v>5</v>
      </c>
      <c r="L2" s="756">
        <v>24</v>
      </c>
      <c r="M2" s="756">
        <v>2</v>
      </c>
      <c r="N2" s="757">
        <v>31</v>
      </c>
      <c r="O2" s="94">
        <v>113</v>
      </c>
      <c r="P2" s="318">
        <v>7</v>
      </c>
      <c r="Q2" s="542">
        <f>SUM(C2:N2)</f>
        <v>548</v>
      </c>
      <c r="R2" s="313">
        <f t="shared" ref="R2:R9" si="0">SUM(C2:P2)</f>
        <v>668</v>
      </c>
      <c r="S2" s="44">
        <v>1</v>
      </c>
      <c r="T2" s="218">
        <v>361</v>
      </c>
      <c r="U2" s="45">
        <f>R2-T2</f>
        <v>307</v>
      </c>
      <c r="V2" s="46">
        <f>((R2-T2)/T2)*100</f>
        <v>85.041551246537395</v>
      </c>
    </row>
    <row r="3" spans="1:22" ht="15.6" customHeight="1" x14ac:dyDescent="0.2">
      <c r="A3" s="22">
        <v>2</v>
      </c>
      <c r="B3" s="280" t="s">
        <v>104</v>
      </c>
      <c r="C3" s="664">
        <v>3</v>
      </c>
      <c r="D3" s="665">
        <v>77</v>
      </c>
      <c r="E3" s="714">
        <v>0</v>
      </c>
      <c r="F3" s="715">
        <v>3</v>
      </c>
      <c r="G3" s="715">
        <v>2</v>
      </c>
      <c r="H3" s="715">
        <v>0</v>
      </c>
      <c r="I3" s="716">
        <v>0</v>
      </c>
      <c r="J3" s="758">
        <v>2</v>
      </c>
      <c r="K3" s="759">
        <v>0</v>
      </c>
      <c r="L3" s="759">
        <v>0</v>
      </c>
      <c r="M3" s="759">
        <v>1</v>
      </c>
      <c r="N3" s="760">
        <v>0</v>
      </c>
      <c r="O3" s="68">
        <v>0</v>
      </c>
      <c r="P3" s="319">
        <v>0</v>
      </c>
      <c r="Q3" s="21">
        <f>SUM(C3:N3)</f>
        <v>88</v>
      </c>
      <c r="R3" s="313">
        <f t="shared" si="0"/>
        <v>88</v>
      </c>
      <c r="S3" s="26">
        <v>1</v>
      </c>
      <c r="T3" s="28">
        <v>62</v>
      </c>
      <c r="U3" s="15">
        <f t="shared" ref="U3:U24" si="1">R3-T3</f>
        <v>26</v>
      </c>
      <c r="V3" s="29">
        <f>((R3-T3)/T3)*100</f>
        <v>41.935483870967744</v>
      </c>
    </row>
    <row r="4" spans="1:22" ht="15.6" customHeight="1" x14ac:dyDescent="0.2">
      <c r="A4" s="22">
        <v>3</v>
      </c>
      <c r="B4" s="280" t="s">
        <v>87</v>
      </c>
      <c r="C4" s="664">
        <v>46</v>
      </c>
      <c r="D4" s="665">
        <v>25</v>
      </c>
      <c r="E4" s="714">
        <v>3</v>
      </c>
      <c r="F4" s="715">
        <v>7</v>
      </c>
      <c r="G4" s="715">
        <v>0</v>
      </c>
      <c r="H4" s="715">
        <v>0</v>
      </c>
      <c r="I4" s="716">
        <v>0</v>
      </c>
      <c r="J4" s="758">
        <v>2</v>
      </c>
      <c r="K4" s="759">
        <v>0</v>
      </c>
      <c r="L4" s="759">
        <v>0</v>
      </c>
      <c r="M4" s="759">
        <v>2</v>
      </c>
      <c r="N4" s="760">
        <v>0</v>
      </c>
      <c r="O4" s="68">
        <v>0</v>
      </c>
      <c r="P4" s="319">
        <v>0</v>
      </c>
      <c r="Q4" s="21">
        <f t="shared" ref="Q4:Q7" si="2">SUM(C4:N4)</f>
        <v>85</v>
      </c>
      <c r="R4" s="313">
        <f t="shared" si="0"/>
        <v>85</v>
      </c>
      <c r="S4" s="26">
        <v>1</v>
      </c>
      <c r="T4" s="28">
        <v>3</v>
      </c>
      <c r="U4" s="15">
        <f t="shared" si="1"/>
        <v>82</v>
      </c>
      <c r="V4" s="29">
        <f>((R4-T4)/T4)*100</f>
        <v>2733.333333333333</v>
      </c>
    </row>
    <row r="5" spans="1:22" ht="15.6" customHeight="1" x14ac:dyDescent="0.2">
      <c r="A5" s="22">
        <v>4</v>
      </c>
      <c r="B5" s="280" t="s">
        <v>29</v>
      </c>
      <c r="C5" s="664">
        <v>157</v>
      </c>
      <c r="D5" s="665">
        <v>38</v>
      </c>
      <c r="E5" s="714">
        <v>8</v>
      </c>
      <c r="F5" s="715">
        <v>14</v>
      </c>
      <c r="G5" s="715">
        <v>0</v>
      </c>
      <c r="H5" s="715">
        <v>2</v>
      </c>
      <c r="I5" s="716">
        <v>8</v>
      </c>
      <c r="J5" s="758">
        <v>1</v>
      </c>
      <c r="K5" s="759">
        <v>0</v>
      </c>
      <c r="L5" s="759">
        <v>8</v>
      </c>
      <c r="M5" s="759">
        <v>2</v>
      </c>
      <c r="N5" s="760">
        <v>4</v>
      </c>
      <c r="O5" s="68">
        <v>0</v>
      </c>
      <c r="P5" s="319">
        <v>0</v>
      </c>
      <c r="Q5" s="21">
        <f t="shared" si="2"/>
        <v>242</v>
      </c>
      <c r="R5" s="313">
        <f t="shared" si="0"/>
        <v>242</v>
      </c>
      <c r="S5" s="26">
        <v>1</v>
      </c>
      <c r="T5" s="28">
        <v>138</v>
      </c>
      <c r="U5" s="15">
        <f t="shared" si="1"/>
        <v>104</v>
      </c>
      <c r="V5" s="29">
        <f>((R5-T5)/T5)*100</f>
        <v>75.362318840579718</v>
      </c>
    </row>
    <row r="6" spans="1:22" ht="15.6" customHeight="1" x14ac:dyDescent="0.2">
      <c r="A6" s="22">
        <v>5</v>
      </c>
      <c r="B6" s="280" t="s">
        <v>46</v>
      </c>
      <c r="C6" s="664">
        <v>10</v>
      </c>
      <c r="D6" s="665">
        <v>104</v>
      </c>
      <c r="E6" s="714">
        <v>2</v>
      </c>
      <c r="F6" s="715">
        <v>6</v>
      </c>
      <c r="G6" s="715">
        <v>4</v>
      </c>
      <c r="H6" s="715">
        <v>1</v>
      </c>
      <c r="I6" s="716">
        <v>3</v>
      </c>
      <c r="J6" s="758">
        <v>19</v>
      </c>
      <c r="K6" s="759">
        <v>0</v>
      </c>
      <c r="L6" s="759">
        <v>2</v>
      </c>
      <c r="M6" s="759">
        <v>1</v>
      </c>
      <c r="N6" s="760">
        <v>0</v>
      </c>
      <c r="O6" s="68">
        <v>0</v>
      </c>
      <c r="P6" s="319">
        <v>0</v>
      </c>
      <c r="Q6" s="21">
        <f t="shared" si="2"/>
        <v>152</v>
      </c>
      <c r="R6" s="313">
        <f t="shared" si="0"/>
        <v>152</v>
      </c>
      <c r="S6" s="26">
        <v>1</v>
      </c>
      <c r="T6" s="28">
        <v>72</v>
      </c>
      <c r="U6" s="15">
        <f t="shared" si="1"/>
        <v>80</v>
      </c>
      <c r="V6" s="29">
        <f t="shared" ref="V6" si="3">((R6-T6)/T6)*100</f>
        <v>111.11111111111111</v>
      </c>
    </row>
    <row r="7" spans="1:22" ht="15.6" customHeight="1" x14ac:dyDescent="0.2">
      <c r="A7" s="22">
        <v>6</v>
      </c>
      <c r="B7" s="280" t="s">
        <v>88</v>
      </c>
      <c r="C7" s="664">
        <v>6</v>
      </c>
      <c r="D7" s="665">
        <v>92</v>
      </c>
      <c r="E7" s="714">
        <v>0</v>
      </c>
      <c r="F7" s="715">
        <v>13</v>
      </c>
      <c r="G7" s="715">
        <v>0</v>
      </c>
      <c r="H7" s="715">
        <v>0</v>
      </c>
      <c r="I7" s="716">
        <v>1</v>
      </c>
      <c r="J7" s="758">
        <v>0</v>
      </c>
      <c r="K7" s="759">
        <v>3</v>
      </c>
      <c r="L7" s="759">
        <v>0</v>
      </c>
      <c r="M7" s="759">
        <v>0</v>
      </c>
      <c r="N7" s="760">
        <v>0</v>
      </c>
      <c r="O7" s="68">
        <v>0</v>
      </c>
      <c r="P7" s="319">
        <v>0</v>
      </c>
      <c r="Q7" s="21">
        <f t="shared" si="2"/>
        <v>115</v>
      </c>
      <c r="R7" s="313">
        <f t="shared" si="0"/>
        <v>115</v>
      </c>
      <c r="S7" s="26">
        <v>1</v>
      </c>
      <c r="T7" s="28">
        <v>3</v>
      </c>
      <c r="U7" s="15">
        <f t="shared" si="1"/>
        <v>112</v>
      </c>
      <c r="V7" s="29">
        <f>((R7-T7)/T7)*100</f>
        <v>3733.3333333333335</v>
      </c>
    </row>
    <row r="8" spans="1:22" ht="15.6" customHeight="1" x14ac:dyDescent="0.2">
      <c r="A8" s="22">
        <v>7</v>
      </c>
      <c r="B8" s="280" t="s">
        <v>122</v>
      </c>
      <c r="C8" s="664">
        <v>34</v>
      </c>
      <c r="D8" s="665">
        <v>40</v>
      </c>
      <c r="E8" s="714">
        <v>2</v>
      </c>
      <c r="F8" s="715">
        <v>16</v>
      </c>
      <c r="G8" s="715">
        <v>4</v>
      </c>
      <c r="H8" s="715">
        <v>1</v>
      </c>
      <c r="I8" s="716">
        <v>9</v>
      </c>
      <c r="J8" s="758">
        <v>2</v>
      </c>
      <c r="K8" s="759">
        <v>3</v>
      </c>
      <c r="L8" s="759">
        <v>1</v>
      </c>
      <c r="M8" s="759">
        <v>2</v>
      </c>
      <c r="N8" s="760">
        <v>0</v>
      </c>
      <c r="O8" s="68">
        <v>0</v>
      </c>
      <c r="P8" s="319">
        <v>0</v>
      </c>
      <c r="Q8" s="21">
        <f>SUM(C8:N8)</f>
        <v>114</v>
      </c>
      <c r="R8" s="313">
        <f t="shared" si="0"/>
        <v>114</v>
      </c>
      <c r="S8" s="26">
        <v>1</v>
      </c>
      <c r="T8" s="28">
        <v>103</v>
      </c>
      <c r="U8" s="15">
        <f t="shared" si="1"/>
        <v>11</v>
      </c>
      <c r="V8" s="29">
        <f>((R8-T8)/T8)*100</f>
        <v>10.679611650485436</v>
      </c>
    </row>
    <row r="9" spans="1:22" ht="15.6" customHeight="1" thickBot="1" x14ac:dyDescent="0.25">
      <c r="A9" s="22">
        <v>8</v>
      </c>
      <c r="B9" s="280" t="s">
        <v>105</v>
      </c>
      <c r="C9" s="666">
        <v>9</v>
      </c>
      <c r="D9" s="667">
        <v>150</v>
      </c>
      <c r="E9" s="717">
        <v>6</v>
      </c>
      <c r="F9" s="718">
        <v>46</v>
      </c>
      <c r="G9" s="718">
        <v>4</v>
      </c>
      <c r="H9" s="718">
        <v>1</v>
      </c>
      <c r="I9" s="719">
        <v>4</v>
      </c>
      <c r="J9" s="761">
        <v>8</v>
      </c>
      <c r="K9" s="762">
        <v>0</v>
      </c>
      <c r="L9" s="762">
        <v>1</v>
      </c>
      <c r="M9" s="762">
        <v>0</v>
      </c>
      <c r="N9" s="763">
        <v>1</v>
      </c>
      <c r="O9" s="316">
        <v>0</v>
      </c>
      <c r="P9" s="320">
        <v>0</v>
      </c>
      <c r="Q9" s="340">
        <f>SUM(C9:N9)</f>
        <v>230</v>
      </c>
      <c r="R9" s="313">
        <f t="shared" si="0"/>
        <v>230</v>
      </c>
      <c r="S9" s="26">
        <v>1</v>
      </c>
      <c r="T9" s="28">
        <v>80</v>
      </c>
      <c r="U9" s="15">
        <f t="shared" si="1"/>
        <v>150</v>
      </c>
      <c r="V9" s="29">
        <f>((R9-T9)/T9)*100</f>
        <v>187.5</v>
      </c>
    </row>
    <row r="10" spans="1:22" ht="15.6" customHeight="1" x14ac:dyDescent="0.2">
      <c r="A10" s="22"/>
      <c r="B10" s="280" t="s">
        <v>23</v>
      </c>
      <c r="C10" s="668">
        <f>SUM(C2:C9)</f>
        <v>276</v>
      </c>
      <c r="D10" s="669">
        <f>SUM(D2:D9)</f>
        <v>653</v>
      </c>
      <c r="E10" s="720">
        <f t="shared" ref="E10:I10" si="4">SUM(E2:E9)</f>
        <v>75</v>
      </c>
      <c r="F10" s="720">
        <f t="shared" si="4"/>
        <v>279</v>
      </c>
      <c r="G10" s="720">
        <f t="shared" si="4"/>
        <v>62</v>
      </c>
      <c r="H10" s="720">
        <f t="shared" si="4"/>
        <v>13</v>
      </c>
      <c r="I10" s="720">
        <f t="shared" si="4"/>
        <v>66</v>
      </c>
      <c r="J10" s="764">
        <f t="shared" ref="J10" si="5">SUM(J2:J9)</f>
        <v>57</v>
      </c>
      <c r="K10" s="764">
        <f t="shared" ref="K10" si="6">SUM(K2:K9)</f>
        <v>11</v>
      </c>
      <c r="L10" s="764">
        <f t="shared" ref="L10" si="7">SUM(L2:L9)</f>
        <v>36</v>
      </c>
      <c r="M10" s="764">
        <f t="shared" ref="M10" si="8">SUM(M2:M9)</f>
        <v>10</v>
      </c>
      <c r="N10" s="764">
        <f t="shared" ref="N10" si="9">SUM(N2:N9)</f>
        <v>36</v>
      </c>
      <c r="O10" s="30">
        <f>SUM(O2:O9)</f>
        <v>113</v>
      </c>
      <c r="P10" s="413">
        <f>SUM(P2:P9)</f>
        <v>7</v>
      </c>
      <c r="Q10" s="30">
        <f>SUM(Q2:Q9)</f>
        <v>1574</v>
      </c>
      <c r="R10" s="31">
        <f>SUM(R2:R9)</f>
        <v>1694</v>
      </c>
      <c r="S10" s="26"/>
      <c r="T10" s="28">
        <v>822</v>
      </c>
      <c r="U10" s="15">
        <f>R10-T10</f>
        <v>872</v>
      </c>
      <c r="V10" s="29">
        <f>((R10-T10)/T10)*100</f>
        <v>106.08272506082726</v>
      </c>
    </row>
    <row r="11" spans="1:22" ht="15.6" customHeight="1" thickBot="1" x14ac:dyDescent="0.25">
      <c r="A11" s="32"/>
      <c r="B11" s="281" t="s">
        <v>27</v>
      </c>
      <c r="C11" s="670">
        <f t="shared" ref="C11:R11" si="10">C10/$R10*100</f>
        <v>16.292798110979927</v>
      </c>
      <c r="D11" s="671">
        <f t="shared" si="10"/>
        <v>38.547815820543093</v>
      </c>
      <c r="E11" s="721">
        <f t="shared" si="10"/>
        <v>4.4273907910271548</v>
      </c>
      <c r="F11" s="721">
        <f t="shared" si="10"/>
        <v>16.469893742621014</v>
      </c>
      <c r="G11" s="721">
        <f t="shared" si="10"/>
        <v>3.659976387249114</v>
      </c>
      <c r="H11" s="721">
        <f t="shared" si="10"/>
        <v>0.76741440377804016</v>
      </c>
      <c r="I11" s="721">
        <f t="shared" si="10"/>
        <v>3.8961038961038961</v>
      </c>
      <c r="J11" s="765">
        <f t="shared" si="10"/>
        <v>3.3648170011806373</v>
      </c>
      <c r="K11" s="765">
        <f t="shared" si="10"/>
        <v>0.64935064935064934</v>
      </c>
      <c r="L11" s="765">
        <f t="shared" si="10"/>
        <v>2.1251475796930341</v>
      </c>
      <c r="M11" s="765">
        <f t="shared" si="10"/>
        <v>0.59031877213695394</v>
      </c>
      <c r="N11" s="765">
        <f t="shared" si="10"/>
        <v>2.1251475796930341</v>
      </c>
      <c r="O11" s="347">
        <f t="shared" si="10"/>
        <v>6.67060212514758</v>
      </c>
      <c r="P11" s="502">
        <f t="shared" si="10"/>
        <v>0.41322314049586778</v>
      </c>
      <c r="Q11" s="347">
        <f t="shared" si="10"/>
        <v>92.916174734356545</v>
      </c>
      <c r="R11" s="34">
        <f t="shared" si="10"/>
        <v>100</v>
      </c>
      <c r="S11" s="35"/>
      <c r="T11" s="36"/>
      <c r="U11" s="37"/>
      <c r="V11" s="38"/>
    </row>
    <row r="12" spans="1:22" ht="15.6" customHeight="1" thickBot="1" x14ac:dyDescent="0.25">
      <c r="A12" s="339" t="s">
        <v>11</v>
      </c>
      <c r="B12" s="278" t="s">
        <v>1</v>
      </c>
      <c r="C12" s="672" t="s">
        <v>12</v>
      </c>
      <c r="D12" s="673" t="s">
        <v>13</v>
      </c>
      <c r="E12" s="708" t="s">
        <v>12</v>
      </c>
      <c r="F12" s="709" t="s">
        <v>13</v>
      </c>
      <c r="G12" s="709" t="s">
        <v>14</v>
      </c>
      <c r="H12" s="709" t="s">
        <v>15</v>
      </c>
      <c r="I12" s="710" t="s">
        <v>16</v>
      </c>
      <c r="J12" s="752" t="s">
        <v>12</v>
      </c>
      <c r="K12" s="753" t="s">
        <v>13</v>
      </c>
      <c r="L12" s="753" t="s">
        <v>14</v>
      </c>
      <c r="M12" s="753" t="s">
        <v>15</v>
      </c>
      <c r="N12" s="754" t="s">
        <v>16</v>
      </c>
      <c r="O12" s="582" t="s">
        <v>18</v>
      </c>
      <c r="P12" s="583" t="s">
        <v>19</v>
      </c>
      <c r="Q12" s="584" t="s">
        <v>20</v>
      </c>
      <c r="R12" s="24" t="s">
        <v>21</v>
      </c>
      <c r="S12" s="24" t="s">
        <v>81</v>
      </c>
      <c r="T12" s="221" t="s">
        <v>121</v>
      </c>
      <c r="U12" s="16" t="s">
        <v>89</v>
      </c>
      <c r="V12" s="17" t="s">
        <v>90</v>
      </c>
    </row>
    <row r="13" spans="1:22" ht="15.6" customHeight="1" x14ac:dyDescent="0.2">
      <c r="A13" s="343">
        <v>9</v>
      </c>
      <c r="B13" s="348" t="s">
        <v>91</v>
      </c>
      <c r="C13" s="674">
        <v>18</v>
      </c>
      <c r="D13" s="675">
        <v>52</v>
      </c>
      <c r="E13" s="711">
        <v>11</v>
      </c>
      <c r="F13" s="712">
        <v>11</v>
      </c>
      <c r="G13" s="712">
        <v>22</v>
      </c>
      <c r="H13" s="712">
        <v>5</v>
      </c>
      <c r="I13" s="713">
        <v>2</v>
      </c>
      <c r="J13" s="755">
        <v>1</v>
      </c>
      <c r="K13" s="756">
        <v>4</v>
      </c>
      <c r="L13" s="756">
        <v>3</v>
      </c>
      <c r="M13" s="756">
        <v>3</v>
      </c>
      <c r="N13" s="757">
        <v>8</v>
      </c>
      <c r="O13" s="300">
        <v>0</v>
      </c>
      <c r="P13" s="580">
        <v>0</v>
      </c>
      <c r="Q13" s="581">
        <f>SUM(C13:N13)</f>
        <v>140</v>
      </c>
      <c r="R13" s="585">
        <f t="shared" ref="R13:R23" si="11">SUM(C13:P13)</f>
        <v>140</v>
      </c>
      <c r="S13" s="51">
        <v>1</v>
      </c>
      <c r="T13" s="54">
        <v>239</v>
      </c>
      <c r="U13" s="27">
        <f>R13-T13</f>
        <v>-99</v>
      </c>
      <c r="V13" s="52">
        <f>((R13-T13)/T13)*100</f>
        <v>-41.422594142259413</v>
      </c>
    </row>
    <row r="14" spans="1:22" ht="15.6" customHeight="1" x14ac:dyDescent="0.2">
      <c r="A14" s="71">
        <v>10</v>
      </c>
      <c r="B14" s="349" t="s">
        <v>124</v>
      </c>
      <c r="C14" s="676">
        <v>5</v>
      </c>
      <c r="D14" s="677">
        <v>306</v>
      </c>
      <c r="E14" s="714">
        <v>4</v>
      </c>
      <c r="F14" s="715">
        <v>46</v>
      </c>
      <c r="G14" s="715">
        <v>1</v>
      </c>
      <c r="H14" s="715">
        <v>0</v>
      </c>
      <c r="I14" s="716">
        <v>3</v>
      </c>
      <c r="J14" s="758">
        <v>13</v>
      </c>
      <c r="K14" s="759">
        <v>1</v>
      </c>
      <c r="L14" s="759">
        <v>0</v>
      </c>
      <c r="M14" s="759">
        <v>0</v>
      </c>
      <c r="N14" s="760">
        <v>3</v>
      </c>
      <c r="O14" s="331">
        <v>0</v>
      </c>
      <c r="P14" s="443">
        <v>0</v>
      </c>
      <c r="Q14" s="540">
        <f>SUM(C14:N14)</f>
        <v>382</v>
      </c>
      <c r="R14" s="586">
        <f t="shared" si="11"/>
        <v>382</v>
      </c>
      <c r="S14" s="26">
        <v>1</v>
      </c>
      <c r="T14" s="55"/>
      <c r="U14" s="15">
        <f t="shared" si="1"/>
        <v>382</v>
      </c>
      <c r="V14" s="29" t="e">
        <f>((R14-T14)/T14)*100</f>
        <v>#DIV/0!</v>
      </c>
    </row>
    <row r="15" spans="1:22" ht="15.6" customHeight="1" x14ac:dyDescent="0.2">
      <c r="A15" s="71">
        <v>11</v>
      </c>
      <c r="B15" s="349" t="s">
        <v>123</v>
      </c>
      <c r="C15" s="676">
        <v>1</v>
      </c>
      <c r="D15" s="677">
        <v>76</v>
      </c>
      <c r="E15" s="714">
        <v>1</v>
      </c>
      <c r="F15" s="715">
        <v>7</v>
      </c>
      <c r="G15" s="715">
        <v>4</v>
      </c>
      <c r="H15" s="715">
        <v>1</v>
      </c>
      <c r="I15" s="716">
        <v>3</v>
      </c>
      <c r="J15" s="758">
        <v>11</v>
      </c>
      <c r="K15" s="759">
        <v>0</v>
      </c>
      <c r="L15" s="759">
        <v>0</v>
      </c>
      <c r="M15" s="759">
        <v>0</v>
      </c>
      <c r="N15" s="760">
        <v>0</v>
      </c>
      <c r="O15" s="331">
        <v>0</v>
      </c>
      <c r="P15" s="444">
        <v>0</v>
      </c>
      <c r="Q15" s="540">
        <f>SUM(C15:N15)</f>
        <v>104</v>
      </c>
      <c r="R15" s="586">
        <f t="shared" si="11"/>
        <v>104</v>
      </c>
      <c r="S15" s="26">
        <v>1</v>
      </c>
      <c r="T15" s="55">
        <v>128</v>
      </c>
      <c r="U15" s="15">
        <f>R15-T15</f>
        <v>-24</v>
      </c>
      <c r="V15" s="29">
        <f>((R15-T15)/T15)*100</f>
        <v>-18.75</v>
      </c>
    </row>
    <row r="16" spans="1:22" ht="15.6" customHeight="1" x14ac:dyDescent="0.2">
      <c r="A16" s="71">
        <v>12</v>
      </c>
      <c r="B16" s="349" t="s">
        <v>106</v>
      </c>
      <c r="C16" s="676">
        <v>24</v>
      </c>
      <c r="D16" s="677">
        <v>116</v>
      </c>
      <c r="E16" s="714">
        <v>23</v>
      </c>
      <c r="F16" s="715">
        <v>44</v>
      </c>
      <c r="G16" s="715">
        <v>6</v>
      </c>
      <c r="H16" s="715">
        <v>17</v>
      </c>
      <c r="I16" s="716">
        <v>14</v>
      </c>
      <c r="J16" s="758">
        <v>37</v>
      </c>
      <c r="K16" s="759">
        <v>3</v>
      </c>
      <c r="L16" s="759">
        <v>4</v>
      </c>
      <c r="M16" s="759">
        <v>1</v>
      </c>
      <c r="N16" s="760">
        <v>35</v>
      </c>
      <c r="O16" s="331">
        <v>0</v>
      </c>
      <c r="P16" s="443">
        <v>0</v>
      </c>
      <c r="Q16" s="540">
        <f>SUM(C16:N16)</f>
        <v>324</v>
      </c>
      <c r="R16" s="586">
        <f t="shared" si="11"/>
        <v>324</v>
      </c>
      <c r="S16" s="26">
        <v>1</v>
      </c>
      <c r="T16" s="55">
        <v>252</v>
      </c>
      <c r="U16" s="15">
        <f t="shared" si="1"/>
        <v>72</v>
      </c>
      <c r="V16" s="29">
        <f t="shared" ref="V16:V24" si="12">((R16-T16)/T16)*100</f>
        <v>28.571428571428569</v>
      </c>
    </row>
    <row r="17" spans="1:22" ht="15.6" customHeight="1" x14ac:dyDescent="0.2">
      <c r="A17" s="71">
        <v>13</v>
      </c>
      <c r="B17" s="349" t="s">
        <v>47</v>
      </c>
      <c r="C17" s="676">
        <v>4</v>
      </c>
      <c r="D17" s="677">
        <v>139</v>
      </c>
      <c r="E17" s="714">
        <v>10</v>
      </c>
      <c r="F17" s="715">
        <v>137</v>
      </c>
      <c r="G17" s="715">
        <v>5</v>
      </c>
      <c r="H17" s="715">
        <v>2</v>
      </c>
      <c r="I17" s="716">
        <v>3</v>
      </c>
      <c r="J17" s="758">
        <v>8</v>
      </c>
      <c r="K17" s="759">
        <v>2</v>
      </c>
      <c r="L17" s="759">
        <v>1</v>
      </c>
      <c r="M17" s="759">
        <v>1</v>
      </c>
      <c r="N17" s="760">
        <v>9</v>
      </c>
      <c r="O17" s="331">
        <v>0</v>
      </c>
      <c r="P17" s="443">
        <v>0</v>
      </c>
      <c r="Q17" s="540">
        <f>SUM(C17:N17)</f>
        <v>321</v>
      </c>
      <c r="R17" s="586">
        <f t="shared" si="11"/>
        <v>321</v>
      </c>
      <c r="S17" s="26">
        <v>1</v>
      </c>
      <c r="T17" s="55">
        <v>171</v>
      </c>
      <c r="U17" s="15">
        <f t="shared" si="1"/>
        <v>150</v>
      </c>
      <c r="V17" s="29">
        <f t="shared" si="12"/>
        <v>87.719298245614027</v>
      </c>
    </row>
    <row r="18" spans="1:22" ht="15.6" customHeight="1" x14ac:dyDescent="0.2">
      <c r="A18" s="71">
        <v>14</v>
      </c>
      <c r="B18" s="349" t="s">
        <v>92</v>
      </c>
      <c r="C18" s="676">
        <v>2</v>
      </c>
      <c r="D18" s="677">
        <v>121</v>
      </c>
      <c r="E18" s="714">
        <v>6</v>
      </c>
      <c r="F18" s="715">
        <v>12</v>
      </c>
      <c r="G18" s="715">
        <v>1</v>
      </c>
      <c r="H18" s="715">
        <v>0</v>
      </c>
      <c r="I18" s="716">
        <v>5</v>
      </c>
      <c r="J18" s="758">
        <v>0</v>
      </c>
      <c r="K18" s="759">
        <v>0</v>
      </c>
      <c r="L18" s="759">
        <v>0</v>
      </c>
      <c r="M18" s="759">
        <v>0</v>
      </c>
      <c r="N18" s="760">
        <v>5</v>
      </c>
      <c r="O18" s="331">
        <v>0</v>
      </c>
      <c r="P18" s="443">
        <v>1</v>
      </c>
      <c r="Q18" s="540">
        <f>SUM(C18:G18)</f>
        <v>142</v>
      </c>
      <c r="R18" s="586">
        <f t="shared" si="11"/>
        <v>153</v>
      </c>
      <c r="S18" s="26">
        <v>1</v>
      </c>
      <c r="T18" s="55">
        <v>122</v>
      </c>
      <c r="U18" s="15">
        <f t="shared" si="1"/>
        <v>31</v>
      </c>
      <c r="V18" s="29">
        <f t="shared" si="12"/>
        <v>25.409836065573771</v>
      </c>
    </row>
    <row r="19" spans="1:22" ht="15.6" customHeight="1" x14ac:dyDescent="0.2">
      <c r="A19" s="71">
        <v>15</v>
      </c>
      <c r="B19" s="349" t="s">
        <v>125</v>
      </c>
      <c r="C19" s="676">
        <v>3</v>
      </c>
      <c r="D19" s="677">
        <v>200</v>
      </c>
      <c r="E19" s="714">
        <v>1</v>
      </c>
      <c r="F19" s="715">
        <v>2</v>
      </c>
      <c r="G19" s="715">
        <v>5</v>
      </c>
      <c r="H19" s="715">
        <v>4</v>
      </c>
      <c r="I19" s="716">
        <v>2</v>
      </c>
      <c r="J19" s="758">
        <v>0</v>
      </c>
      <c r="K19" s="759">
        <v>0</v>
      </c>
      <c r="L19" s="759">
        <v>3</v>
      </c>
      <c r="M19" s="759">
        <v>0</v>
      </c>
      <c r="N19" s="760">
        <v>2</v>
      </c>
      <c r="O19" s="331">
        <v>0</v>
      </c>
      <c r="P19" s="443">
        <v>0</v>
      </c>
      <c r="Q19" s="540">
        <f>SUM(C19:N19)</f>
        <v>222</v>
      </c>
      <c r="R19" s="586">
        <f t="shared" si="11"/>
        <v>222</v>
      </c>
      <c r="S19" s="26">
        <v>1</v>
      </c>
      <c r="T19" s="55"/>
      <c r="U19" s="15">
        <f t="shared" si="1"/>
        <v>222</v>
      </c>
      <c r="V19" s="29" t="e">
        <f t="shared" si="12"/>
        <v>#DIV/0!</v>
      </c>
    </row>
    <row r="20" spans="1:22" ht="15.6" customHeight="1" x14ac:dyDescent="0.2">
      <c r="A20" s="71">
        <v>16</v>
      </c>
      <c r="B20" s="349" t="s">
        <v>107</v>
      </c>
      <c r="C20" s="676">
        <v>33</v>
      </c>
      <c r="D20" s="677">
        <v>315</v>
      </c>
      <c r="E20" s="714">
        <v>6</v>
      </c>
      <c r="F20" s="715">
        <v>34</v>
      </c>
      <c r="G20" s="715">
        <v>10</v>
      </c>
      <c r="H20" s="715">
        <v>2</v>
      </c>
      <c r="I20" s="716">
        <v>16</v>
      </c>
      <c r="J20" s="758">
        <v>66</v>
      </c>
      <c r="K20" s="759">
        <v>5</v>
      </c>
      <c r="L20" s="759">
        <v>3</v>
      </c>
      <c r="M20" s="759">
        <v>2</v>
      </c>
      <c r="N20" s="760">
        <v>15</v>
      </c>
      <c r="O20" s="331">
        <v>0</v>
      </c>
      <c r="P20" s="443">
        <v>0</v>
      </c>
      <c r="Q20" s="540">
        <f>SUM(C20:N20)</f>
        <v>507</v>
      </c>
      <c r="R20" s="586">
        <f t="shared" si="11"/>
        <v>507</v>
      </c>
      <c r="S20" s="26">
        <v>1</v>
      </c>
      <c r="T20" s="55">
        <v>131</v>
      </c>
      <c r="U20" s="15">
        <f t="shared" si="1"/>
        <v>376</v>
      </c>
      <c r="V20" s="29">
        <f t="shared" si="12"/>
        <v>287.02290076335879</v>
      </c>
    </row>
    <row r="21" spans="1:22" ht="15.6" customHeight="1" x14ac:dyDescent="0.2">
      <c r="A21" s="71">
        <v>17</v>
      </c>
      <c r="B21" s="349" t="s">
        <v>127</v>
      </c>
      <c r="C21" s="676">
        <v>0</v>
      </c>
      <c r="D21" s="677">
        <v>100</v>
      </c>
      <c r="E21" s="714">
        <v>1</v>
      </c>
      <c r="F21" s="715">
        <v>5</v>
      </c>
      <c r="G21" s="715">
        <v>2</v>
      </c>
      <c r="H21" s="715">
        <v>1</v>
      </c>
      <c r="I21" s="716">
        <v>0</v>
      </c>
      <c r="J21" s="758">
        <v>2</v>
      </c>
      <c r="K21" s="759">
        <v>0</v>
      </c>
      <c r="L21" s="759">
        <v>0</v>
      </c>
      <c r="M21" s="759">
        <v>0</v>
      </c>
      <c r="N21" s="760">
        <v>0</v>
      </c>
      <c r="O21" s="394">
        <v>0</v>
      </c>
      <c r="P21" s="445">
        <v>0</v>
      </c>
      <c r="Q21" s="540">
        <f>SUM(C21:N21)</f>
        <v>111</v>
      </c>
      <c r="R21" s="586">
        <f t="shared" si="11"/>
        <v>111</v>
      </c>
      <c r="S21" s="26">
        <v>1</v>
      </c>
      <c r="T21" s="55"/>
      <c r="U21" s="15"/>
      <c r="V21" s="29"/>
    </row>
    <row r="22" spans="1:22" ht="15.6" customHeight="1" x14ac:dyDescent="0.2">
      <c r="A22" s="71">
        <v>18</v>
      </c>
      <c r="B22" s="349" t="s">
        <v>128</v>
      </c>
      <c r="C22" s="676">
        <v>11</v>
      </c>
      <c r="D22" s="677">
        <v>189</v>
      </c>
      <c r="E22" s="714">
        <v>3</v>
      </c>
      <c r="F22" s="715">
        <v>29</v>
      </c>
      <c r="G22" s="715">
        <v>14</v>
      </c>
      <c r="H22" s="715">
        <v>2</v>
      </c>
      <c r="I22" s="716">
        <v>22</v>
      </c>
      <c r="J22" s="758">
        <v>24</v>
      </c>
      <c r="K22" s="759">
        <v>2</v>
      </c>
      <c r="L22" s="759">
        <v>5</v>
      </c>
      <c r="M22" s="759">
        <v>5</v>
      </c>
      <c r="N22" s="760">
        <v>1</v>
      </c>
      <c r="O22" s="394">
        <v>0</v>
      </c>
      <c r="P22" s="445">
        <v>0</v>
      </c>
      <c r="Q22" s="540">
        <f>SUM(C22:N22)</f>
        <v>307</v>
      </c>
      <c r="R22" s="586">
        <f t="shared" si="11"/>
        <v>307</v>
      </c>
      <c r="S22" s="26">
        <v>1</v>
      </c>
      <c r="T22" s="55"/>
      <c r="U22" s="15"/>
      <c r="V22" s="29"/>
    </row>
    <row r="23" spans="1:22" ht="15.6" customHeight="1" thickBot="1" x14ac:dyDescent="0.25">
      <c r="A23" s="71">
        <v>19</v>
      </c>
      <c r="B23" s="349" t="s">
        <v>126</v>
      </c>
      <c r="C23" s="678">
        <v>12</v>
      </c>
      <c r="D23" s="679">
        <v>107</v>
      </c>
      <c r="E23" s="717">
        <v>26</v>
      </c>
      <c r="F23" s="718">
        <v>52</v>
      </c>
      <c r="G23" s="718">
        <v>1</v>
      </c>
      <c r="H23" s="718">
        <v>4</v>
      </c>
      <c r="I23" s="719">
        <v>3</v>
      </c>
      <c r="J23" s="761">
        <v>1</v>
      </c>
      <c r="K23" s="762">
        <v>5</v>
      </c>
      <c r="L23" s="762">
        <v>0</v>
      </c>
      <c r="M23" s="762">
        <v>5</v>
      </c>
      <c r="N23" s="763">
        <v>9</v>
      </c>
      <c r="O23" s="333">
        <v>0</v>
      </c>
      <c r="P23" s="446">
        <v>0</v>
      </c>
      <c r="Q23" s="540">
        <f>SUM(C23:N23)</f>
        <v>225</v>
      </c>
      <c r="R23" s="586">
        <f t="shared" si="11"/>
        <v>225</v>
      </c>
      <c r="S23" s="26">
        <v>1</v>
      </c>
      <c r="T23" s="55"/>
      <c r="U23" s="15">
        <f t="shared" si="1"/>
        <v>225</v>
      </c>
      <c r="V23" s="29" t="e">
        <f t="shared" si="12"/>
        <v>#DIV/0!</v>
      </c>
    </row>
    <row r="24" spans="1:22" ht="15.6" customHeight="1" x14ac:dyDescent="0.2">
      <c r="A24" s="341"/>
      <c r="B24" s="350" t="s">
        <v>23</v>
      </c>
      <c r="C24" s="680">
        <f>SUM(C13:C23)</f>
        <v>113</v>
      </c>
      <c r="D24" s="669">
        <f>SUM(D13:D23)</f>
        <v>1721</v>
      </c>
      <c r="E24" s="722">
        <f t="shared" ref="E24:N24" si="13">SUM(E13:E23)</f>
        <v>92</v>
      </c>
      <c r="F24" s="722">
        <f t="shared" si="13"/>
        <v>379</v>
      </c>
      <c r="G24" s="722">
        <f t="shared" si="13"/>
        <v>71</v>
      </c>
      <c r="H24" s="722">
        <f t="shared" si="13"/>
        <v>38</v>
      </c>
      <c r="I24" s="722">
        <f t="shared" si="13"/>
        <v>73</v>
      </c>
      <c r="J24" s="766">
        <f t="shared" si="13"/>
        <v>163</v>
      </c>
      <c r="K24" s="766">
        <f t="shared" si="13"/>
        <v>22</v>
      </c>
      <c r="L24" s="766">
        <f t="shared" si="13"/>
        <v>19</v>
      </c>
      <c r="M24" s="766">
        <f t="shared" si="13"/>
        <v>17</v>
      </c>
      <c r="N24" s="766">
        <f t="shared" si="13"/>
        <v>87</v>
      </c>
      <c r="O24" s="11">
        <f>SUM(O13:O23)</f>
        <v>0</v>
      </c>
      <c r="P24" s="413">
        <f>SUM(P13:P23)</f>
        <v>1</v>
      </c>
      <c r="Q24" s="413">
        <f>SUM(Q13:Q23)</f>
        <v>2785</v>
      </c>
      <c r="R24" s="31">
        <f>SUM(R13:R23)</f>
        <v>2796</v>
      </c>
      <c r="S24" s="35"/>
      <c r="T24" s="56">
        <v>1397</v>
      </c>
      <c r="U24" s="15">
        <f t="shared" si="1"/>
        <v>1399</v>
      </c>
      <c r="V24" s="29">
        <f t="shared" si="12"/>
        <v>100.14316392269149</v>
      </c>
    </row>
    <row r="25" spans="1:22" ht="15.6" customHeight="1" thickBot="1" x14ac:dyDescent="0.25">
      <c r="A25" s="342"/>
      <c r="B25" s="350" t="s">
        <v>27</v>
      </c>
      <c r="C25" s="681">
        <f t="shared" ref="C25:R25" si="14">C24/$R24*100</f>
        <v>4.0414878397711016</v>
      </c>
      <c r="D25" s="671">
        <f t="shared" si="14"/>
        <v>61.552217453505008</v>
      </c>
      <c r="E25" s="723">
        <f t="shared" si="14"/>
        <v>3.2904148783977112</v>
      </c>
      <c r="F25" s="723">
        <f t="shared" si="14"/>
        <v>13.555078683834049</v>
      </c>
      <c r="G25" s="723">
        <f t="shared" si="14"/>
        <v>2.5393419170243203</v>
      </c>
      <c r="H25" s="723">
        <f t="shared" si="14"/>
        <v>1.3590844062947067</v>
      </c>
      <c r="I25" s="723">
        <f t="shared" si="14"/>
        <v>2.6108726752503575</v>
      </c>
      <c r="J25" s="767">
        <f t="shared" si="14"/>
        <v>5.829756795422032</v>
      </c>
      <c r="K25" s="767">
        <f t="shared" si="14"/>
        <v>0.7868383404864091</v>
      </c>
      <c r="L25" s="767">
        <f t="shared" si="14"/>
        <v>0.67954220314735336</v>
      </c>
      <c r="M25" s="767">
        <f t="shared" si="14"/>
        <v>0.6080114449213162</v>
      </c>
      <c r="N25" s="767">
        <f t="shared" si="14"/>
        <v>3.1115879828326181</v>
      </c>
      <c r="O25" s="347">
        <f t="shared" si="14"/>
        <v>0</v>
      </c>
      <c r="P25" s="369">
        <f t="shared" si="14"/>
        <v>3.5765379113018594E-2</v>
      </c>
      <c r="Q25" s="347">
        <f t="shared" si="14"/>
        <v>99.606580829756794</v>
      </c>
      <c r="R25" s="34">
        <f t="shared" si="14"/>
        <v>100</v>
      </c>
      <c r="S25" s="35"/>
      <c r="T25" s="56"/>
      <c r="U25" s="37"/>
      <c r="V25" s="38"/>
    </row>
    <row r="26" spans="1:22" ht="15.6" customHeight="1" thickBot="1" x14ac:dyDescent="0.25">
      <c r="A26" s="340" t="s">
        <v>11</v>
      </c>
      <c r="B26" s="58" t="s">
        <v>2</v>
      </c>
      <c r="C26" s="682" t="s">
        <v>12</v>
      </c>
      <c r="D26" s="683" t="s">
        <v>13</v>
      </c>
      <c r="E26" s="708" t="s">
        <v>12</v>
      </c>
      <c r="F26" s="709" t="s">
        <v>13</v>
      </c>
      <c r="G26" s="709" t="s">
        <v>14</v>
      </c>
      <c r="H26" s="709" t="s">
        <v>15</v>
      </c>
      <c r="I26" s="710" t="s">
        <v>16</v>
      </c>
      <c r="J26" s="752" t="s">
        <v>12</v>
      </c>
      <c r="K26" s="753" t="s">
        <v>13</v>
      </c>
      <c r="L26" s="753" t="s">
        <v>14</v>
      </c>
      <c r="M26" s="753" t="s">
        <v>15</v>
      </c>
      <c r="N26" s="754" t="s">
        <v>16</v>
      </c>
      <c r="O26" s="295" t="s">
        <v>18</v>
      </c>
      <c r="P26" s="299" t="s">
        <v>19</v>
      </c>
      <c r="Q26" s="362" t="s">
        <v>20</v>
      </c>
      <c r="R26" s="297" t="s">
        <v>21</v>
      </c>
      <c r="S26" s="297" t="s">
        <v>81</v>
      </c>
      <c r="T26" s="221" t="s">
        <v>121</v>
      </c>
      <c r="U26" s="298" t="s">
        <v>89</v>
      </c>
      <c r="V26" s="299" t="s">
        <v>90</v>
      </c>
    </row>
    <row r="27" spans="1:22" ht="15.6" customHeight="1" x14ac:dyDescent="0.2">
      <c r="A27" s="39">
        <v>20</v>
      </c>
      <c r="B27" s="59" t="s">
        <v>129</v>
      </c>
      <c r="C27" s="674">
        <v>89</v>
      </c>
      <c r="D27" s="675">
        <v>2</v>
      </c>
      <c r="E27" s="724">
        <v>4</v>
      </c>
      <c r="F27" s="725">
        <v>2</v>
      </c>
      <c r="G27" s="725">
        <v>3</v>
      </c>
      <c r="H27" s="725">
        <v>0</v>
      </c>
      <c r="I27" s="726">
        <v>2</v>
      </c>
      <c r="J27" s="768">
        <v>4</v>
      </c>
      <c r="K27" s="769">
        <v>1</v>
      </c>
      <c r="L27" s="769">
        <v>0</v>
      </c>
      <c r="M27" s="769">
        <v>6</v>
      </c>
      <c r="N27" s="770">
        <v>0</v>
      </c>
      <c r="O27" s="300">
        <v>0</v>
      </c>
      <c r="P27" s="367">
        <v>0</v>
      </c>
      <c r="Q27" s="363">
        <f>SUM(C27:N27)</f>
        <v>113</v>
      </c>
      <c r="R27" s="399">
        <f t="shared" ref="R27:R32" si="15">SUM(C27:P27)</f>
        <v>113</v>
      </c>
      <c r="S27" s="44">
        <v>1</v>
      </c>
      <c r="T27" s="63"/>
      <c r="U27" s="45">
        <f>R27-T27</f>
        <v>113</v>
      </c>
      <c r="V27" s="301" t="e">
        <f>((R27-T27)/T27)*100</f>
        <v>#DIV/0!</v>
      </c>
    </row>
    <row r="28" spans="1:22" ht="15.6" customHeight="1" x14ac:dyDescent="0.2">
      <c r="A28" s="40">
        <v>21</v>
      </c>
      <c r="B28" s="60" t="s">
        <v>48</v>
      </c>
      <c r="C28" s="676">
        <v>112</v>
      </c>
      <c r="D28" s="677">
        <v>8</v>
      </c>
      <c r="E28" s="714">
        <v>6</v>
      </c>
      <c r="F28" s="715">
        <v>38</v>
      </c>
      <c r="G28" s="715">
        <v>3</v>
      </c>
      <c r="H28" s="715">
        <v>7</v>
      </c>
      <c r="I28" s="716">
        <v>7</v>
      </c>
      <c r="J28" s="758">
        <v>5</v>
      </c>
      <c r="K28" s="759">
        <v>8</v>
      </c>
      <c r="L28" s="759">
        <v>8</v>
      </c>
      <c r="M28" s="759">
        <v>3</v>
      </c>
      <c r="N28" s="760">
        <v>0</v>
      </c>
      <c r="O28" s="302">
        <v>1</v>
      </c>
      <c r="P28" s="368">
        <v>2</v>
      </c>
      <c r="Q28" s="363">
        <f>SUM(C28:N28)</f>
        <v>205</v>
      </c>
      <c r="R28" s="400">
        <f t="shared" si="15"/>
        <v>208</v>
      </c>
      <c r="S28" s="26">
        <v>1</v>
      </c>
      <c r="T28" s="55">
        <v>42</v>
      </c>
      <c r="U28" s="45">
        <f t="shared" ref="U28:U33" si="16">R28-T28</f>
        <v>166</v>
      </c>
      <c r="V28" s="303">
        <f>((R28-T28)/T28)*100</f>
        <v>395.23809523809524</v>
      </c>
    </row>
    <row r="29" spans="1:22" ht="15.6" customHeight="1" x14ac:dyDescent="0.2">
      <c r="A29" s="39">
        <v>22</v>
      </c>
      <c r="B29" s="60" t="s">
        <v>108</v>
      </c>
      <c r="C29" s="676">
        <v>404</v>
      </c>
      <c r="D29" s="677">
        <v>12</v>
      </c>
      <c r="E29" s="714">
        <v>6</v>
      </c>
      <c r="F29" s="715">
        <v>10</v>
      </c>
      <c r="G29" s="715">
        <v>4</v>
      </c>
      <c r="H29" s="715">
        <v>1</v>
      </c>
      <c r="I29" s="716">
        <v>10</v>
      </c>
      <c r="J29" s="758">
        <v>4</v>
      </c>
      <c r="K29" s="759">
        <v>8</v>
      </c>
      <c r="L29" s="759">
        <v>2</v>
      </c>
      <c r="M29" s="759">
        <v>11</v>
      </c>
      <c r="N29" s="760">
        <v>6</v>
      </c>
      <c r="O29" s="304">
        <v>0</v>
      </c>
      <c r="P29" s="332">
        <v>0</v>
      </c>
      <c r="Q29" s="363">
        <f>SUM(C29:P29)</f>
        <v>478</v>
      </c>
      <c r="R29" s="400">
        <f t="shared" si="15"/>
        <v>478</v>
      </c>
      <c r="S29" s="26">
        <v>1</v>
      </c>
      <c r="T29" s="55">
        <v>12</v>
      </c>
      <c r="U29" s="45">
        <f t="shared" si="16"/>
        <v>466</v>
      </c>
      <c r="V29" s="303">
        <f>((R29-T29)/T29)*100</f>
        <v>3883.3333333333335</v>
      </c>
    </row>
    <row r="30" spans="1:22" ht="15.6" customHeight="1" x14ac:dyDescent="0.2">
      <c r="A30" s="40">
        <v>23</v>
      </c>
      <c r="B30" s="60" t="s">
        <v>130</v>
      </c>
      <c r="C30" s="676">
        <v>37</v>
      </c>
      <c r="D30" s="677">
        <v>5</v>
      </c>
      <c r="E30" s="714">
        <v>1</v>
      </c>
      <c r="F30" s="715">
        <v>22</v>
      </c>
      <c r="G30" s="715">
        <v>1</v>
      </c>
      <c r="H30" s="715">
        <v>0</v>
      </c>
      <c r="I30" s="716">
        <v>5</v>
      </c>
      <c r="J30" s="758">
        <v>2</v>
      </c>
      <c r="K30" s="759">
        <v>2</v>
      </c>
      <c r="L30" s="759">
        <v>2</v>
      </c>
      <c r="M30" s="759">
        <v>5</v>
      </c>
      <c r="N30" s="760">
        <v>1</v>
      </c>
      <c r="O30" s="302">
        <v>0</v>
      </c>
      <c r="P30" s="332">
        <v>0</v>
      </c>
      <c r="Q30" s="363">
        <f>SUM(C30:N30)</f>
        <v>83</v>
      </c>
      <c r="R30" s="400">
        <f t="shared" si="15"/>
        <v>83</v>
      </c>
      <c r="S30" s="26">
        <v>1</v>
      </c>
      <c r="T30" s="55"/>
      <c r="U30" s="45">
        <f t="shared" si="16"/>
        <v>83</v>
      </c>
      <c r="V30" s="303" t="e">
        <f>((R30-T30)/T30)*100</f>
        <v>#DIV/0!</v>
      </c>
    </row>
    <row r="31" spans="1:22" ht="15.6" customHeight="1" x14ac:dyDescent="0.2">
      <c r="A31" s="39">
        <v>24</v>
      </c>
      <c r="B31" s="60" t="s">
        <v>109</v>
      </c>
      <c r="C31" s="676">
        <v>59</v>
      </c>
      <c r="D31" s="677">
        <v>15</v>
      </c>
      <c r="E31" s="714">
        <v>16</v>
      </c>
      <c r="F31" s="715">
        <v>39</v>
      </c>
      <c r="G31" s="715">
        <v>15</v>
      </c>
      <c r="H31" s="715">
        <v>13</v>
      </c>
      <c r="I31" s="716">
        <v>34</v>
      </c>
      <c r="J31" s="758">
        <v>12</v>
      </c>
      <c r="K31" s="759">
        <v>12</v>
      </c>
      <c r="L31" s="759">
        <v>6</v>
      </c>
      <c r="M31" s="759">
        <v>5</v>
      </c>
      <c r="N31" s="760">
        <v>29</v>
      </c>
      <c r="O31" s="302">
        <v>0</v>
      </c>
      <c r="P31" s="332">
        <v>0</v>
      </c>
      <c r="Q31" s="363">
        <f>SUM(C31:P31)</f>
        <v>255</v>
      </c>
      <c r="R31" s="400">
        <f t="shared" si="15"/>
        <v>255</v>
      </c>
      <c r="S31" s="26">
        <v>1</v>
      </c>
      <c r="T31" s="55">
        <v>80</v>
      </c>
      <c r="U31" s="45">
        <f t="shared" si="16"/>
        <v>175</v>
      </c>
      <c r="V31" s="303">
        <f>((R31-T31)/T31)*100</f>
        <v>218.75</v>
      </c>
    </row>
    <row r="32" spans="1:22" ht="15.6" customHeight="1" thickBot="1" x14ac:dyDescent="0.25">
      <c r="A32" s="40">
        <v>25</v>
      </c>
      <c r="B32" s="60" t="s">
        <v>49</v>
      </c>
      <c r="C32" s="678">
        <v>261</v>
      </c>
      <c r="D32" s="679">
        <v>1</v>
      </c>
      <c r="E32" s="717">
        <v>23</v>
      </c>
      <c r="F32" s="718">
        <v>18</v>
      </c>
      <c r="G32" s="718">
        <v>3</v>
      </c>
      <c r="H32" s="718">
        <v>6</v>
      </c>
      <c r="I32" s="719">
        <v>9</v>
      </c>
      <c r="J32" s="761">
        <v>18</v>
      </c>
      <c r="K32" s="762">
        <v>7</v>
      </c>
      <c r="L32" s="762">
        <v>0</v>
      </c>
      <c r="M32" s="762">
        <v>1</v>
      </c>
      <c r="N32" s="763">
        <v>5</v>
      </c>
      <c r="O32" s="302">
        <v>0</v>
      </c>
      <c r="P32" s="332">
        <v>0</v>
      </c>
      <c r="Q32" s="363">
        <f>SUM(C32:N32)</f>
        <v>352</v>
      </c>
      <c r="R32" s="400">
        <f t="shared" si="15"/>
        <v>352</v>
      </c>
      <c r="S32" s="26">
        <v>1</v>
      </c>
      <c r="T32" s="55">
        <v>17</v>
      </c>
      <c r="U32" s="45">
        <f t="shared" si="16"/>
        <v>335</v>
      </c>
      <c r="V32" s="303">
        <f t="shared" ref="V32" si="17">((R32-T32)/T32)*100</f>
        <v>1970.5882352941178</v>
      </c>
    </row>
    <row r="33" spans="1:22" ht="15.6" customHeight="1" x14ac:dyDescent="0.2">
      <c r="A33" s="40"/>
      <c r="B33" s="60" t="s">
        <v>22</v>
      </c>
      <c r="C33" s="668">
        <f>SUM(C27:C32)</f>
        <v>962</v>
      </c>
      <c r="D33" s="669">
        <f>SUM(D27:D32)</f>
        <v>43</v>
      </c>
      <c r="E33" s="720">
        <f t="shared" ref="E33:N33" si="18">SUM(E27:E32)</f>
        <v>56</v>
      </c>
      <c r="F33" s="720">
        <f t="shared" si="18"/>
        <v>129</v>
      </c>
      <c r="G33" s="720">
        <f t="shared" si="18"/>
        <v>29</v>
      </c>
      <c r="H33" s="720">
        <f t="shared" si="18"/>
        <v>27</v>
      </c>
      <c r="I33" s="720">
        <f t="shared" si="18"/>
        <v>67</v>
      </c>
      <c r="J33" s="764">
        <f t="shared" si="18"/>
        <v>45</v>
      </c>
      <c r="K33" s="764">
        <f t="shared" si="18"/>
        <v>38</v>
      </c>
      <c r="L33" s="764">
        <f t="shared" si="18"/>
        <v>18</v>
      </c>
      <c r="M33" s="764">
        <f t="shared" si="18"/>
        <v>31</v>
      </c>
      <c r="N33" s="764">
        <f t="shared" si="18"/>
        <v>41</v>
      </c>
      <c r="O33" s="288">
        <f>SUM(O27:O32)</f>
        <v>1</v>
      </c>
      <c r="P33" s="48">
        <f>SUM(P27:P32)</f>
        <v>2</v>
      </c>
      <c r="Q33" s="288">
        <f>SUM(Q27:Q32)</f>
        <v>1486</v>
      </c>
      <c r="R33" s="49">
        <f>SUM(R27:R32)</f>
        <v>1489</v>
      </c>
      <c r="S33" s="26"/>
      <c r="T33" s="55">
        <v>185</v>
      </c>
      <c r="U33" s="45">
        <f t="shared" si="16"/>
        <v>1304</v>
      </c>
      <c r="V33" s="303">
        <f>((R33-T33)/T33)*100</f>
        <v>704.8648648648649</v>
      </c>
    </row>
    <row r="34" spans="1:22" ht="15.6" customHeight="1" thickBot="1" x14ac:dyDescent="0.25">
      <c r="A34" s="50"/>
      <c r="B34" s="64" t="s">
        <v>27</v>
      </c>
      <c r="C34" s="684">
        <f t="shared" ref="C34:R34" si="19">C33/$R33*100</f>
        <v>64.607118871725987</v>
      </c>
      <c r="D34" s="685">
        <f t="shared" si="19"/>
        <v>2.8878441907320349</v>
      </c>
      <c r="E34" s="721">
        <f t="shared" si="19"/>
        <v>3.7609133646742778</v>
      </c>
      <c r="F34" s="721">
        <f t="shared" si="19"/>
        <v>8.6635325721961038</v>
      </c>
      <c r="G34" s="721">
        <f t="shared" si="19"/>
        <v>1.9476158495634655</v>
      </c>
      <c r="H34" s="721">
        <f t="shared" si="19"/>
        <v>1.8132975151108126</v>
      </c>
      <c r="I34" s="721">
        <f t="shared" si="19"/>
        <v>4.4996642041638681</v>
      </c>
      <c r="J34" s="765">
        <f t="shared" si="19"/>
        <v>3.022162525184688</v>
      </c>
      <c r="K34" s="765">
        <f t="shared" si="19"/>
        <v>2.5520483546004029</v>
      </c>
      <c r="L34" s="765">
        <f t="shared" si="19"/>
        <v>1.2088650100738749</v>
      </c>
      <c r="M34" s="765">
        <f t="shared" si="19"/>
        <v>2.0819341840161183</v>
      </c>
      <c r="N34" s="765">
        <f t="shared" si="19"/>
        <v>2.7535258562793823</v>
      </c>
      <c r="O34" s="425">
        <f t="shared" si="19"/>
        <v>6.7159167226326394E-2</v>
      </c>
      <c r="P34" s="431">
        <f t="shared" si="19"/>
        <v>0.13431833445265279</v>
      </c>
      <c r="Q34" s="425">
        <f t="shared" si="19"/>
        <v>99.79852249832102</v>
      </c>
      <c r="R34" s="31">
        <f t="shared" si="19"/>
        <v>100</v>
      </c>
      <c r="S34" s="306"/>
      <c r="T34" s="307">
        <v>100</v>
      </c>
      <c r="U34" s="308"/>
      <c r="V34" s="309"/>
    </row>
    <row r="35" spans="1:22" ht="15.6" customHeight="1" thickBot="1" x14ac:dyDescent="0.25">
      <c r="A35" s="79" t="s">
        <v>11</v>
      </c>
      <c r="B35" s="351" t="s">
        <v>3</v>
      </c>
      <c r="C35" s="686" t="s">
        <v>12</v>
      </c>
      <c r="D35" s="687" t="s">
        <v>13</v>
      </c>
      <c r="E35" s="708" t="s">
        <v>12</v>
      </c>
      <c r="F35" s="709" t="s">
        <v>13</v>
      </c>
      <c r="G35" s="709" t="s">
        <v>14</v>
      </c>
      <c r="H35" s="709" t="s">
        <v>15</v>
      </c>
      <c r="I35" s="710" t="s">
        <v>16</v>
      </c>
      <c r="J35" s="752" t="s">
        <v>12</v>
      </c>
      <c r="K35" s="753" t="s">
        <v>13</v>
      </c>
      <c r="L35" s="753" t="s">
        <v>14</v>
      </c>
      <c r="M35" s="753" t="s">
        <v>15</v>
      </c>
      <c r="N35" s="754" t="s">
        <v>16</v>
      </c>
      <c r="O35" s="93" t="s">
        <v>18</v>
      </c>
      <c r="P35" s="84" t="s">
        <v>19</v>
      </c>
      <c r="Q35" s="132" t="s">
        <v>20</v>
      </c>
      <c r="R35" s="97" t="s">
        <v>21</v>
      </c>
      <c r="S35" s="97" t="s">
        <v>81</v>
      </c>
      <c r="T35" s="221" t="s">
        <v>121</v>
      </c>
      <c r="U35" s="83" t="s">
        <v>89</v>
      </c>
      <c r="V35" s="84" t="s">
        <v>90</v>
      </c>
    </row>
    <row r="36" spans="1:22" ht="15.6" customHeight="1" x14ac:dyDescent="0.2">
      <c r="A36" s="75">
        <v>26</v>
      </c>
      <c r="B36" s="352" t="s">
        <v>30</v>
      </c>
      <c r="C36" s="688">
        <v>3</v>
      </c>
      <c r="D36" s="689">
        <v>3</v>
      </c>
      <c r="E36" s="727">
        <v>1</v>
      </c>
      <c r="F36" s="728">
        <v>120</v>
      </c>
      <c r="G36" s="728">
        <v>3</v>
      </c>
      <c r="H36" s="728">
        <v>5</v>
      </c>
      <c r="I36" s="729">
        <v>27</v>
      </c>
      <c r="J36" s="771">
        <v>7</v>
      </c>
      <c r="K36" s="772">
        <v>7</v>
      </c>
      <c r="L36" s="772">
        <v>5</v>
      </c>
      <c r="M36" s="772">
        <v>6</v>
      </c>
      <c r="N36" s="773">
        <v>11</v>
      </c>
      <c r="O36" s="94">
        <v>19</v>
      </c>
      <c r="P36" s="95">
        <v>4</v>
      </c>
      <c r="Q36" s="133">
        <f t="shared" ref="Q36:Q42" si="20">SUM(C36:N36)</f>
        <v>198</v>
      </c>
      <c r="R36" s="401">
        <f t="shared" ref="R36:R42" si="21">SUM(C36:P36)</f>
        <v>221</v>
      </c>
      <c r="S36" s="101">
        <v>1</v>
      </c>
      <c r="T36" s="112">
        <v>254</v>
      </c>
      <c r="U36" s="113">
        <f>R36-T36</f>
        <v>-33</v>
      </c>
      <c r="V36" s="114">
        <f>((R36-T36)/T36)*100</f>
        <v>-12.992125984251967</v>
      </c>
    </row>
    <row r="37" spans="1:22" ht="15.6" customHeight="1" x14ac:dyDescent="0.2">
      <c r="A37" s="71">
        <v>27</v>
      </c>
      <c r="B37" s="353" t="s">
        <v>93</v>
      </c>
      <c r="C37" s="664">
        <v>31</v>
      </c>
      <c r="D37" s="665">
        <v>26</v>
      </c>
      <c r="E37" s="730">
        <v>24</v>
      </c>
      <c r="F37" s="731">
        <v>52</v>
      </c>
      <c r="G37" s="731">
        <v>27</v>
      </c>
      <c r="H37" s="731">
        <v>42</v>
      </c>
      <c r="I37" s="732">
        <v>121</v>
      </c>
      <c r="J37" s="774">
        <v>29</v>
      </c>
      <c r="K37" s="775">
        <v>17</v>
      </c>
      <c r="L37" s="775">
        <v>22</v>
      </c>
      <c r="M37" s="775">
        <v>5</v>
      </c>
      <c r="N37" s="776">
        <v>18</v>
      </c>
      <c r="O37" s="68">
        <v>20</v>
      </c>
      <c r="P37" s="96">
        <v>10</v>
      </c>
      <c r="Q37" s="133">
        <f t="shared" si="20"/>
        <v>414</v>
      </c>
      <c r="R37" s="402">
        <f t="shared" si="21"/>
        <v>444</v>
      </c>
      <c r="S37" s="102">
        <v>1</v>
      </c>
      <c r="T37" s="115">
        <v>332</v>
      </c>
      <c r="U37" s="113">
        <f t="shared" ref="U37:U43" si="22">R37-T37</f>
        <v>112</v>
      </c>
      <c r="V37" s="116">
        <f>((R37-T37)/T37)*100</f>
        <v>33.734939759036145</v>
      </c>
    </row>
    <row r="38" spans="1:22" ht="15.6" customHeight="1" x14ac:dyDescent="0.2">
      <c r="A38" s="75">
        <v>28</v>
      </c>
      <c r="B38" s="353" t="s">
        <v>94</v>
      </c>
      <c r="C38" s="664">
        <v>11</v>
      </c>
      <c r="D38" s="665">
        <v>11</v>
      </c>
      <c r="E38" s="730">
        <v>7</v>
      </c>
      <c r="F38" s="731">
        <v>15</v>
      </c>
      <c r="G38" s="731">
        <v>5</v>
      </c>
      <c r="H38" s="731">
        <v>11</v>
      </c>
      <c r="I38" s="732">
        <v>114</v>
      </c>
      <c r="J38" s="774">
        <v>23</v>
      </c>
      <c r="K38" s="775">
        <v>3</v>
      </c>
      <c r="L38" s="775">
        <v>4</v>
      </c>
      <c r="M38" s="775">
        <v>3</v>
      </c>
      <c r="N38" s="776">
        <v>2</v>
      </c>
      <c r="O38" s="68">
        <v>0</v>
      </c>
      <c r="P38" s="96">
        <v>0</v>
      </c>
      <c r="Q38" s="133">
        <f t="shared" si="20"/>
        <v>209</v>
      </c>
      <c r="R38" s="402">
        <f t="shared" si="21"/>
        <v>209</v>
      </c>
      <c r="S38" s="102">
        <v>1</v>
      </c>
      <c r="T38" s="115">
        <v>197</v>
      </c>
      <c r="U38" s="113">
        <f t="shared" si="22"/>
        <v>12</v>
      </c>
      <c r="V38" s="116">
        <f t="shared" ref="V38:V43" si="23">((R38-T38)/T38)*100</f>
        <v>6.091370558375635</v>
      </c>
    </row>
    <row r="39" spans="1:22" ht="15.6" customHeight="1" x14ac:dyDescent="0.2">
      <c r="A39" s="71">
        <v>29</v>
      </c>
      <c r="B39" s="353" t="s">
        <v>111</v>
      </c>
      <c r="C39" s="664">
        <v>8</v>
      </c>
      <c r="D39" s="665">
        <v>3</v>
      </c>
      <c r="E39" s="730">
        <v>8</v>
      </c>
      <c r="F39" s="731">
        <v>18</v>
      </c>
      <c r="G39" s="731">
        <v>4</v>
      </c>
      <c r="H39" s="731">
        <v>17</v>
      </c>
      <c r="I39" s="732">
        <v>243</v>
      </c>
      <c r="J39" s="774">
        <v>42</v>
      </c>
      <c r="K39" s="775">
        <v>5</v>
      </c>
      <c r="L39" s="775">
        <v>6</v>
      </c>
      <c r="M39" s="775">
        <v>7</v>
      </c>
      <c r="N39" s="776">
        <v>12</v>
      </c>
      <c r="O39" s="68">
        <v>0</v>
      </c>
      <c r="P39" s="96">
        <v>0</v>
      </c>
      <c r="Q39" s="133">
        <f t="shared" si="20"/>
        <v>373</v>
      </c>
      <c r="R39" s="402">
        <f t="shared" si="21"/>
        <v>373</v>
      </c>
      <c r="S39" s="102">
        <v>1</v>
      </c>
      <c r="T39" s="115">
        <v>233</v>
      </c>
      <c r="U39" s="113">
        <f t="shared" si="22"/>
        <v>140</v>
      </c>
      <c r="V39" s="116">
        <f>((R39-T39)/T39)*100</f>
        <v>60.085836909871247</v>
      </c>
    </row>
    <row r="40" spans="1:22" ht="15.6" customHeight="1" x14ac:dyDescent="0.2">
      <c r="A40" s="75">
        <v>30</v>
      </c>
      <c r="B40" s="353" t="s">
        <v>112</v>
      </c>
      <c r="C40" s="664">
        <v>51</v>
      </c>
      <c r="D40" s="665">
        <v>13</v>
      </c>
      <c r="E40" s="730">
        <v>21</v>
      </c>
      <c r="F40" s="731">
        <v>73</v>
      </c>
      <c r="G40" s="731">
        <v>9</v>
      </c>
      <c r="H40" s="731">
        <v>37</v>
      </c>
      <c r="I40" s="732">
        <v>246</v>
      </c>
      <c r="J40" s="774">
        <v>52</v>
      </c>
      <c r="K40" s="775">
        <v>11</v>
      </c>
      <c r="L40" s="775">
        <v>60</v>
      </c>
      <c r="M40" s="775">
        <v>5</v>
      </c>
      <c r="N40" s="776">
        <v>8</v>
      </c>
      <c r="O40" s="68">
        <v>0</v>
      </c>
      <c r="P40" s="96">
        <v>0</v>
      </c>
      <c r="Q40" s="133">
        <f t="shared" si="20"/>
        <v>586</v>
      </c>
      <c r="R40" s="402">
        <f t="shared" si="21"/>
        <v>586</v>
      </c>
      <c r="S40" s="102">
        <v>1</v>
      </c>
      <c r="T40" s="115">
        <v>299</v>
      </c>
      <c r="U40" s="113">
        <f t="shared" si="22"/>
        <v>287</v>
      </c>
      <c r="V40" s="116">
        <f t="shared" si="23"/>
        <v>95.986622073578602</v>
      </c>
    </row>
    <row r="41" spans="1:22" ht="15.6" customHeight="1" x14ac:dyDescent="0.2">
      <c r="A41" s="71">
        <v>31</v>
      </c>
      <c r="B41" s="353" t="s">
        <v>110</v>
      </c>
      <c r="C41" s="664">
        <v>25</v>
      </c>
      <c r="D41" s="665">
        <v>11</v>
      </c>
      <c r="E41" s="730">
        <v>10</v>
      </c>
      <c r="F41" s="731">
        <v>121</v>
      </c>
      <c r="G41" s="731">
        <v>7</v>
      </c>
      <c r="H41" s="731">
        <v>13</v>
      </c>
      <c r="I41" s="732">
        <v>62</v>
      </c>
      <c r="J41" s="774">
        <v>12</v>
      </c>
      <c r="K41" s="775">
        <v>12</v>
      </c>
      <c r="L41" s="775">
        <v>5</v>
      </c>
      <c r="M41" s="775">
        <v>0</v>
      </c>
      <c r="N41" s="776">
        <v>7</v>
      </c>
      <c r="O41" s="68">
        <v>0</v>
      </c>
      <c r="P41" s="96">
        <v>0</v>
      </c>
      <c r="Q41" s="133">
        <f t="shared" si="20"/>
        <v>285</v>
      </c>
      <c r="R41" s="402">
        <f t="shared" si="21"/>
        <v>285</v>
      </c>
      <c r="S41" s="102">
        <v>1</v>
      </c>
      <c r="T41" s="115">
        <v>272</v>
      </c>
      <c r="U41" s="113">
        <f t="shared" si="22"/>
        <v>13</v>
      </c>
      <c r="V41" s="116">
        <f t="shared" si="23"/>
        <v>4.7794117647058822</v>
      </c>
    </row>
    <row r="42" spans="1:22" ht="15.6" customHeight="1" thickBot="1" x14ac:dyDescent="0.25">
      <c r="A42" s="75">
        <v>32</v>
      </c>
      <c r="B42" s="353" t="s">
        <v>50</v>
      </c>
      <c r="C42" s="666">
        <v>23</v>
      </c>
      <c r="D42" s="667">
        <v>11</v>
      </c>
      <c r="E42" s="733">
        <v>5</v>
      </c>
      <c r="F42" s="734">
        <v>29</v>
      </c>
      <c r="G42" s="734">
        <v>7</v>
      </c>
      <c r="H42" s="734">
        <v>24</v>
      </c>
      <c r="I42" s="735">
        <v>240</v>
      </c>
      <c r="J42" s="777">
        <v>7</v>
      </c>
      <c r="K42" s="778">
        <v>7</v>
      </c>
      <c r="L42" s="778">
        <v>9</v>
      </c>
      <c r="M42" s="778">
        <v>7</v>
      </c>
      <c r="N42" s="779">
        <v>7</v>
      </c>
      <c r="O42" s="68">
        <v>10</v>
      </c>
      <c r="P42" s="96">
        <v>1</v>
      </c>
      <c r="Q42" s="133">
        <f t="shared" si="20"/>
        <v>376</v>
      </c>
      <c r="R42" s="402">
        <f t="shared" si="21"/>
        <v>387</v>
      </c>
      <c r="S42" s="102">
        <v>1</v>
      </c>
      <c r="T42" s="115">
        <v>254</v>
      </c>
      <c r="U42" s="113">
        <f t="shared" si="22"/>
        <v>133</v>
      </c>
      <c r="V42" s="116">
        <f t="shared" si="23"/>
        <v>52.362204724409445</v>
      </c>
    </row>
    <row r="43" spans="1:22" ht="15.6" customHeight="1" x14ac:dyDescent="0.2">
      <c r="A43" s="71"/>
      <c r="B43" s="353" t="s">
        <v>23</v>
      </c>
      <c r="C43" s="690">
        <f t="shared" ref="C43:D43" si="24">SUM(C36:C42)</f>
        <v>152</v>
      </c>
      <c r="D43" s="691">
        <f t="shared" si="24"/>
        <v>78</v>
      </c>
      <c r="E43" s="736">
        <f t="shared" ref="E43:N43" si="25">SUM(E36:E42)</f>
        <v>76</v>
      </c>
      <c r="F43" s="736">
        <f t="shared" si="25"/>
        <v>428</v>
      </c>
      <c r="G43" s="736">
        <f t="shared" si="25"/>
        <v>62</v>
      </c>
      <c r="H43" s="736">
        <f t="shared" si="25"/>
        <v>149</v>
      </c>
      <c r="I43" s="736">
        <f t="shared" si="25"/>
        <v>1053</v>
      </c>
      <c r="J43" s="780">
        <f t="shared" si="25"/>
        <v>172</v>
      </c>
      <c r="K43" s="780">
        <f t="shared" si="25"/>
        <v>62</v>
      </c>
      <c r="L43" s="780">
        <f t="shared" si="25"/>
        <v>111</v>
      </c>
      <c r="M43" s="780">
        <f t="shared" si="25"/>
        <v>33</v>
      </c>
      <c r="N43" s="780">
        <f t="shared" si="25"/>
        <v>65</v>
      </c>
      <c r="O43" s="405">
        <f>SUM(O36:O42)</f>
        <v>49</v>
      </c>
      <c r="P43" s="405">
        <f>SUM(P36:P42)</f>
        <v>15</v>
      </c>
      <c r="Q43" s="405">
        <f>SUM(Q36:Q42)</f>
        <v>2441</v>
      </c>
      <c r="R43" s="403">
        <f>SUM(R36:R42)</f>
        <v>2505</v>
      </c>
      <c r="S43" s="102"/>
      <c r="T43" s="115">
        <v>1841</v>
      </c>
      <c r="U43" s="113">
        <f t="shared" si="22"/>
        <v>664</v>
      </c>
      <c r="V43" s="116">
        <f t="shared" si="23"/>
        <v>36.067354698533407</v>
      </c>
    </row>
    <row r="44" spans="1:22" ht="15.6" customHeight="1" thickBot="1" x14ac:dyDescent="0.25">
      <c r="A44" s="130"/>
      <c r="B44" s="354" t="s">
        <v>27</v>
      </c>
      <c r="C44" s="692">
        <f t="shared" ref="C44:R44" si="26">C43/$R43*100</f>
        <v>6.0678642714570863</v>
      </c>
      <c r="D44" s="693">
        <f t="shared" si="26"/>
        <v>3.1137724550898205</v>
      </c>
      <c r="E44" s="737">
        <f t="shared" si="26"/>
        <v>3.0339321357285431</v>
      </c>
      <c r="F44" s="737">
        <f t="shared" si="26"/>
        <v>17.085828343313374</v>
      </c>
      <c r="G44" s="737">
        <f t="shared" si="26"/>
        <v>2.4750499001996009</v>
      </c>
      <c r="H44" s="737">
        <f t="shared" si="26"/>
        <v>5.9481037924151696</v>
      </c>
      <c r="I44" s="737">
        <f t="shared" si="26"/>
        <v>42.035928143712574</v>
      </c>
      <c r="J44" s="781">
        <f t="shared" si="26"/>
        <v>6.8662674650698596</v>
      </c>
      <c r="K44" s="781">
        <f t="shared" si="26"/>
        <v>2.4750499001996009</v>
      </c>
      <c r="L44" s="781">
        <f t="shared" si="26"/>
        <v>4.431137724550898</v>
      </c>
      <c r="M44" s="781">
        <f t="shared" si="26"/>
        <v>1.3173652694610778</v>
      </c>
      <c r="N44" s="781">
        <f t="shared" si="26"/>
        <v>2.5948103792415167</v>
      </c>
      <c r="O44" s="364">
        <f t="shared" si="26"/>
        <v>1.9560878243512974</v>
      </c>
      <c r="P44" s="364">
        <f t="shared" si="26"/>
        <v>0.5988023952095809</v>
      </c>
      <c r="Q44" s="364">
        <f t="shared" si="26"/>
        <v>97.445109780439125</v>
      </c>
      <c r="R44" s="404">
        <f t="shared" si="26"/>
        <v>100</v>
      </c>
      <c r="S44" s="121"/>
      <c r="T44" s="122"/>
      <c r="U44" s="123"/>
      <c r="V44" s="124"/>
    </row>
    <row r="45" spans="1:22" ht="15.6" customHeight="1" thickBot="1" x14ac:dyDescent="0.25">
      <c r="A45" s="79" t="s">
        <v>11</v>
      </c>
      <c r="B45" s="355" t="s">
        <v>100</v>
      </c>
      <c r="C45" s="694" t="s">
        <v>12</v>
      </c>
      <c r="D45" s="695" t="s">
        <v>13</v>
      </c>
      <c r="E45" s="708" t="s">
        <v>12</v>
      </c>
      <c r="F45" s="709" t="s">
        <v>13</v>
      </c>
      <c r="G45" s="709" t="s">
        <v>14</v>
      </c>
      <c r="H45" s="709" t="s">
        <v>15</v>
      </c>
      <c r="I45" s="710" t="s">
        <v>16</v>
      </c>
      <c r="J45" s="752" t="s">
        <v>12</v>
      </c>
      <c r="K45" s="753" t="s">
        <v>13</v>
      </c>
      <c r="L45" s="753" t="s">
        <v>14</v>
      </c>
      <c r="M45" s="753" t="s">
        <v>15</v>
      </c>
      <c r="N45" s="754" t="s">
        <v>16</v>
      </c>
      <c r="O45" s="93" t="s">
        <v>18</v>
      </c>
      <c r="P45" s="84" t="s">
        <v>19</v>
      </c>
      <c r="Q45" s="132" t="s">
        <v>20</v>
      </c>
      <c r="R45" s="97" t="s">
        <v>21</v>
      </c>
      <c r="S45" s="97" t="s">
        <v>81</v>
      </c>
      <c r="T45" s="221" t="s">
        <v>121</v>
      </c>
      <c r="U45" s="83" t="s">
        <v>89</v>
      </c>
      <c r="V45" s="84" t="s">
        <v>90</v>
      </c>
    </row>
    <row r="46" spans="1:22" ht="15.6" customHeight="1" x14ac:dyDescent="0.2">
      <c r="A46" s="75">
        <v>33</v>
      </c>
      <c r="B46" s="352" t="s">
        <v>51</v>
      </c>
      <c r="C46" s="688">
        <v>25</v>
      </c>
      <c r="D46" s="689">
        <v>11</v>
      </c>
      <c r="E46" s="727">
        <v>8</v>
      </c>
      <c r="F46" s="728">
        <v>42</v>
      </c>
      <c r="G46" s="728">
        <v>13</v>
      </c>
      <c r="H46" s="728">
        <v>19</v>
      </c>
      <c r="I46" s="738">
        <v>23</v>
      </c>
      <c r="J46" s="771">
        <v>36</v>
      </c>
      <c r="K46" s="772">
        <v>7</v>
      </c>
      <c r="L46" s="772">
        <v>22</v>
      </c>
      <c r="M46" s="772">
        <v>30</v>
      </c>
      <c r="N46" s="773">
        <v>11</v>
      </c>
      <c r="O46" s="127">
        <v>19</v>
      </c>
      <c r="P46" s="128">
        <v>8</v>
      </c>
      <c r="Q46" s="365">
        <f t="shared" ref="Q46:Q52" si="27">SUM(C46:N46)</f>
        <v>247</v>
      </c>
      <c r="R46" s="401">
        <f t="shared" ref="R46:R52" si="28">SUM(C46:P46)</f>
        <v>274</v>
      </c>
      <c r="S46" s="101">
        <v>1</v>
      </c>
      <c r="T46" s="112">
        <v>349</v>
      </c>
      <c r="U46" s="113">
        <f>R46-T46</f>
        <v>-75</v>
      </c>
      <c r="V46" s="114">
        <f>((R46-T46)/T46)*100</f>
        <v>-21.48997134670487</v>
      </c>
    </row>
    <row r="47" spans="1:22" ht="15.6" customHeight="1" x14ac:dyDescent="0.2">
      <c r="A47" s="71">
        <v>34</v>
      </c>
      <c r="B47" s="353" t="s">
        <v>31</v>
      </c>
      <c r="C47" s="664">
        <v>8</v>
      </c>
      <c r="D47" s="665">
        <v>2</v>
      </c>
      <c r="E47" s="730">
        <v>7</v>
      </c>
      <c r="F47" s="731">
        <v>60</v>
      </c>
      <c r="G47" s="731">
        <v>3</v>
      </c>
      <c r="H47" s="731">
        <v>22</v>
      </c>
      <c r="I47" s="739">
        <v>27</v>
      </c>
      <c r="J47" s="774">
        <v>29</v>
      </c>
      <c r="K47" s="775">
        <v>5</v>
      </c>
      <c r="L47" s="775">
        <v>6</v>
      </c>
      <c r="M47" s="775">
        <v>2</v>
      </c>
      <c r="N47" s="776">
        <v>6</v>
      </c>
      <c r="O47" s="125">
        <v>0</v>
      </c>
      <c r="P47" s="126">
        <v>0</v>
      </c>
      <c r="Q47" s="365">
        <f t="shared" si="27"/>
        <v>177</v>
      </c>
      <c r="R47" s="402">
        <f t="shared" si="28"/>
        <v>177</v>
      </c>
      <c r="S47" s="102">
        <v>1</v>
      </c>
      <c r="T47" s="115">
        <v>152</v>
      </c>
      <c r="U47" s="113">
        <f t="shared" ref="U47:U53" si="29">R47-T47</f>
        <v>25</v>
      </c>
      <c r="V47" s="116">
        <f t="shared" ref="V47:V51" si="30">((R47-T47)/T47)*100</f>
        <v>16.447368421052634</v>
      </c>
    </row>
    <row r="48" spans="1:22" ht="15.6" customHeight="1" x14ac:dyDescent="0.2">
      <c r="A48" s="75">
        <v>35</v>
      </c>
      <c r="B48" s="353" t="s">
        <v>131</v>
      </c>
      <c r="C48" s="664">
        <v>4</v>
      </c>
      <c r="D48" s="665">
        <v>9</v>
      </c>
      <c r="E48" s="730">
        <v>0</v>
      </c>
      <c r="F48" s="731">
        <v>24</v>
      </c>
      <c r="G48" s="731">
        <v>2</v>
      </c>
      <c r="H48" s="731">
        <v>23</v>
      </c>
      <c r="I48" s="739">
        <v>7</v>
      </c>
      <c r="J48" s="774">
        <v>7</v>
      </c>
      <c r="K48" s="775">
        <v>0</v>
      </c>
      <c r="L48" s="775">
        <v>7</v>
      </c>
      <c r="M48" s="775">
        <v>1</v>
      </c>
      <c r="N48" s="776">
        <v>4</v>
      </c>
      <c r="O48" s="125">
        <v>0</v>
      </c>
      <c r="P48" s="126">
        <v>0</v>
      </c>
      <c r="Q48" s="365">
        <f t="shared" si="27"/>
        <v>88</v>
      </c>
      <c r="R48" s="402">
        <f t="shared" si="28"/>
        <v>88</v>
      </c>
      <c r="S48" s="102">
        <v>1</v>
      </c>
      <c r="T48" s="115"/>
      <c r="U48" s="113">
        <f t="shared" si="29"/>
        <v>88</v>
      </c>
      <c r="V48" s="116" t="e">
        <f t="shared" si="30"/>
        <v>#DIV/0!</v>
      </c>
    </row>
    <row r="49" spans="1:22" ht="15.6" customHeight="1" x14ac:dyDescent="0.2">
      <c r="A49" s="71">
        <v>36</v>
      </c>
      <c r="B49" s="353" t="s">
        <v>33</v>
      </c>
      <c r="C49" s="664">
        <v>29</v>
      </c>
      <c r="D49" s="665">
        <v>3</v>
      </c>
      <c r="E49" s="730">
        <v>23</v>
      </c>
      <c r="F49" s="731">
        <v>33</v>
      </c>
      <c r="G49" s="731">
        <v>23</v>
      </c>
      <c r="H49" s="731">
        <v>40</v>
      </c>
      <c r="I49" s="739">
        <v>21</v>
      </c>
      <c r="J49" s="774">
        <v>0</v>
      </c>
      <c r="K49" s="775">
        <v>0</v>
      </c>
      <c r="L49" s="775">
        <v>13</v>
      </c>
      <c r="M49" s="775">
        <v>7</v>
      </c>
      <c r="N49" s="776">
        <v>8</v>
      </c>
      <c r="O49" s="125">
        <v>0</v>
      </c>
      <c r="P49" s="126">
        <v>0</v>
      </c>
      <c r="Q49" s="365">
        <f t="shared" si="27"/>
        <v>200</v>
      </c>
      <c r="R49" s="402">
        <f t="shared" si="28"/>
        <v>200</v>
      </c>
      <c r="S49" s="102">
        <v>1</v>
      </c>
      <c r="T49" s="115">
        <v>303</v>
      </c>
      <c r="U49" s="113">
        <f t="shared" si="29"/>
        <v>-103</v>
      </c>
      <c r="V49" s="116">
        <f t="shared" si="30"/>
        <v>-33.993399339933994</v>
      </c>
    </row>
    <row r="50" spans="1:22" ht="15.6" customHeight="1" x14ac:dyDescent="0.2">
      <c r="A50" s="75">
        <v>37</v>
      </c>
      <c r="B50" s="353" t="s">
        <v>132</v>
      </c>
      <c r="C50" s="664">
        <v>3</v>
      </c>
      <c r="D50" s="665">
        <v>0</v>
      </c>
      <c r="E50" s="730">
        <v>2</v>
      </c>
      <c r="F50" s="731">
        <v>15</v>
      </c>
      <c r="G50" s="731">
        <v>8</v>
      </c>
      <c r="H50" s="731">
        <v>4</v>
      </c>
      <c r="I50" s="739">
        <v>283</v>
      </c>
      <c r="J50" s="774">
        <v>4</v>
      </c>
      <c r="K50" s="775">
        <v>2</v>
      </c>
      <c r="L50" s="775">
        <v>0</v>
      </c>
      <c r="M50" s="775">
        <v>6</v>
      </c>
      <c r="N50" s="776">
        <v>0</v>
      </c>
      <c r="O50" s="125">
        <v>0</v>
      </c>
      <c r="P50" s="126">
        <v>0</v>
      </c>
      <c r="Q50" s="365">
        <f t="shared" si="27"/>
        <v>327</v>
      </c>
      <c r="R50" s="402">
        <f t="shared" si="28"/>
        <v>327</v>
      </c>
      <c r="S50" s="102">
        <v>1</v>
      </c>
      <c r="T50" s="115"/>
      <c r="U50" s="113">
        <f t="shared" si="29"/>
        <v>327</v>
      </c>
      <c r="V50" s="116" t="e">
        <f>((R50-T50)/T50)*100</f>
        <v>#DIV/0!</v>
      </c>
    </row>
    <row r="51" spans="1:22" ht="15.6" customHeight="1" x14ac:dyDescent="0.2">
      <c r="A51" s="71">
        <v>38</v>
      </c>
      <c r="B51" s="353" t="s">
        <v>6</v>
      </c>
      <c r="C51" s="664">
        <v>19</v>
      </c>
      <c r="D51" s="665">
        <v>16</v>
      </c>
      <c r="E51" s="730">
        <v>18</v>
      </c>
      <c r="F51" s="731">
        <v>32</v>
      </c>
      <c r="G51" s="731">
        <v>10</v>
      </c>
      <c r="H51" s="731">
        <v>93</v>
      </c>
      <c r="I51" s="739">
        <v>22</v>
      </c>
      <c r="J51" s="774">
        <v>9</v>
      </c>
      <c r="K51" s="775">
        <v>16</v>
      </c>
      <c r="L51" s="775">
        <v>7</v>
      </c>
      <c r="M51" s="775">
        <v>2</v>
      </c>
      <c r="N51" s="776">
        <v>6</v>
      </c>
      <c r="O51" s="125">
        <v>0</v>
      </c>
      <c r="P51" s="126">
        <v>0</v>
      </c>
      <c r="Q51" s="365">
        <f t="shared" si="27"/>
        <v>250</v>
      </c>
      <c r="R51" s="402">
        <f t="shared" si="28"/>
        <v>250</v>
      </c>
      <c r="S51" s="102">
        <v>1</v>
      </c>
      <c r="T51" s="115">
        <v>224</v>
      </c>
      <c r="U51" s="113">
        <f t="shared" si="29"/>
        <v>26</v>
      </c>
      <c r="V51" s="116">
        <f t="shared" si="30"/>
        <v>11.607142857142858</v>
      </c>
    </row>
    <row r="52" spans="1:22" ht="15.6" customHeight="1" thickBot="1" x14ac:dyDescent="0.25">
      <c r="A52" s="71">
        <v>39</v>
      </c>
      <c r="B52" s="353" t="s">
        <v>113</v>
      </c>
      <c r="C52" s="666">
        <v>1</v>
      </c>
      <c r="D52" s="667">
        <v>7</v>
      </c>
      <c r="E52" s="733">
        <v>6</v>
      </c>
      <c r="F52" s="734">
        <v>14</v>
      </c>
      <c r="G52" s="734">
        <v>2</v>
      </c>
      <c r="H52" s="734">
        <v>30</v>
      </c>
      <c r="I52" s="740">
        <v>2</v>
      </c>
      <c r="J52" s="777">
        <v>6</v>
      </c>
      <c r="K52" s="778">
        <v>0</v>
      </c>
      <c r="L52" s="778">
        <v>0</v>
      </c>
      <c r="M52" s="778">
        <v>2</v>
      </c>
      <c r="N52" s="779">
        <v>3</v>
      </c>
      <c r="O52" s="335">
        <v>2</v>
      </c>
      <c r="P52" s="336">
        <v>0</v>
      </c>
      <c r="Q52" s="365">
        <f t="shared" si="27"/>
        <v>73</v>
      </c>
      <c r="R52" s="402">
        <f t="shared" si="28"/>
        <v>75</v>
      </c>
      <c r="S52" s="102">
        <v>1</v>
      </c>
      <c r="T52" s="115">
        <v>109</v>
      </c>
      <c r="U52" s="113">
        <f t="shared" si="29"/>
        <v>-34</v>
      </c>
      <c r="V52" s="116">
        <f>((R52-T52)/T52)*100</f>
        <v>-31.192660550458719</v>
      </c>
    </row>
    <row r="53" spans="1:22" ht="15.6" customHeight="1" x14ac:dyDescent="0.2">
      <c r="A53" s="71"/>
      <c r="B53" s="353" t="s">
        <v>23</v>
      </c>
      <c r="C53" s="690">
        <f t="shared" ref="C53:D53" si="31">SUM(C46:C52)</f>
        <v>89</v>
      </c>
      <c r="D53" s="691">
        <f t="shared" si="31"/>
        <v>48</v>
      </c>
      <c r="E53" s="736">
        <f t="shared" ref="E53" si="32">SUM(E46:E52)</f>
        <v>64</v>
      </c>
      <c r="F53" s="736">
        <f t="shared" ref="F53" si="33">SUM(F46:F52)</f>
        <v>220</v>
      </c>
      <c r="G53" s="736">
        <f t="shared" ref="G53" si="34">SUM(G46:G52)</f>
        <v>61</v>
      </c>
      <c r="H53" s="736">
        <f t="shared" ref="H53" si="35">SUM(H46:H52)</f>
        <v>231</v>
      </c>
      <c r="I53" s="741">
        <f t="shared" ref="I53" si="36">SUM(I46:I52)</f>
        <v>385</v>
      </c>
      <c r="J53" s="782">
        <f t="shared" ref="J53" si="37">SUM(J46:J52)</f>
        <v>91</v>
      </c>
      <c r="K53" s="780">
        <f t="shared" ref="K53" si="38">SUM(K46:K52)</f>
        <v>30</v>
      </c>
      <c r="L53" s="780">
        <f t="shared" ref="L53" si="39">SUM(L46:L52)</f>
        <v>55</v>
      </c>
      <c r="M53" s="780">
        <f t="shared" ref="M53" si="40">SUM(M46:M52)</f>
        <v>50</v>
      </c>
      <c r="N53" s="764">
        <f t="shared" ref="N53" si="41">SUM(N46:N52)</f>
        <v>38</v>
      </c>
      <c r="O53" s="409">
        <f>SUM(O46:O52)</f>
        <v>21</v>
      </c>
      <c r="P53" s="413">
        <f>SUM(P46:P52)</f>
        <v>8</v>
      </c>
      <c r="Q53" s="405">
        <f>SUM(Q46:Q52)</f>
        <v>1362</v>
      </c>
      <c r="R53" s="403">
        <f>SUM(R46:R52)</f>
        <v>1391</v>
      </c>
      <c r="S53" s="102"/>
      <c r="T53" s="115">
        <v>1723</v>
      </c>
      <c r="U53" s="113">
        <f t="shared" si="29"/>
        <v>-332</v>
      </c>
      <c r="V53" s="116">
        <f>((R53-T53)/T53)*100</f>
        <v>-19.26871735345328</v>
      </c>
    </row>
    <row r="54" spans="1:22" ht="15.6" customHeight="1" thickBot="1" x14ac:dyDescent="0.25">
      <c r="A54" s="130"/>
      <c r="B54" s="354" t="s">
        <v>27</v>
      </c>
      <c r="C54" s="692">
        <f t="shared" ref="C54:R54" si="42">C53/$R53*100</f>
        <v>6.3982746225736884</v>
      </c>
      <c r="D54" s="696">
        <f t="shared" si="42"/>
        <v>3.4507548526240113</v>
      </c>
      <c r="E54" s="742">
        <f t="shared" si="42"/>
        <v>4.6010064701653492</v>
      </c>
      <c r="F54" s="742">
        <f t="shared" si="42"/>
        <v>15.815959741193385</v>
      </c>
      <c r="G54" s="742">
        <f t="shared" si="42"/>
        <v>4.3853342918763483</v>
      </c>
      <c r="H54" s="742">
        <f t="shared" si="42"/>
        <v>16.606757728253054</v>
      </c>
      <c r="I54" s="743">
        <f t="shared" si="42"/>
        <v>27.677929547088425</v>
      </c>
      <c r="J54" s="783">
        <f t="shared" si="42"/>
        <v>6.5420560747663545</v>
      </c>
      <c r="K54" s="784">
        <f t="shared" si="42"/>
        <v>2.1567217828900072</v>
      </c>
      <c r="L54" s="784">
        <f t="shared" si="42"/>
        <v>3.9539899352983463</v>
      </c>
      <c r="M54" s="784">
        <f t="shared" si="42"/>
        <v>3.5945363048166783</v>
      </c>
      <c r="N54" s="784">
        <f t="shared" si="42"/>
        <v>2.7318475916606757</v>
      </c>
      <c r="O54" s="364">
        <f t="shared" si="42"/>
        <v>1.5097052480230051</v>
      </c>
      <c r="P54" s="364">
        <f t="shared" si="42"/>
        <v>0.57512580877066866</v>
      </c>
      <c r="Q54" s="364">
        <f t="shared" si="42"/>
        <v>97.915168943206325</v>
      </c>
      <c r="R54" s="275">
        <f t="shared" si="42"/>
        <v>100</v>
      </c>
      <c r="S54" s="121"/>
      <c r="T54" s="122"/>
      <c r="U54" s="123"/>
      <c r="V54" s="124"/>
    </row>
    <row r="55" spans="1:22" ht="15.6" customHeight="1" thickBot="1" x14ac:dyDescent="0.25">
      <c r="A55" s="79" t="s">
        <v>11</v>
      </c>
      <c r="B55" s="355" t="s">
        <v>4</v>
      </c>
      <c r="C55" s="694" t="s">
        <v>12</v>
      </c>
      <c r="D55" s="695" t="s">
        <v>13</v>
      </c>
      <c r="E55" s="708" t="s">
        <v>12</v>
      </c>
      <c r="F55" s="709" t="s">
        <v>13</v>
      </c>
      <c r="G55" s="709" t="s">
        <v>14</v>
      </c>
      <c r="H55" s="709" t="s">
        <v>15</v>
      </c>
      <c r="I55" s="710" t="s">
        <v>16</v>
      </c>
      <c r="J55" s="752" t="s">
        <v>12</v>
      </c>
      <c r="K55" s="753" t="s">
        <v>13</v>
      </c>
      <c r="L55" s="753" t="s">
        <v>14</v>
      </c>
      <c r="M55" s="753" t="s">
        <v>15</v>
      </c>
      <c r="N55" s="754" t="s">
        <v>16</v>
      </c>
      <c r="O55" s="93" t="s">
        <v>18</v>
      </c>
      <c r="P55" s="84" t="s">
        <v>19</v>
      </c>
      <c r="Q55" s="132" t="s">
        <v>20</v>
      </c>
      <c r="R55" s="132" t="s">
        <v>21</v>
      </c>
      <c r="S55" s="97" t="s">
        <v>81</v>
      </c>
      <c r="T55" s="221" t="s">
        <v>121</v>
      </c>
      <c r="U55" s="83" t="s">
        <v>89</v>
      </c>
      <c r="V55" s="84" t="s">
        <v>90</v>
      </c>
    </row>
    <row r="56" spans="1:22" ht="15.6" customHeight="1" x14ac:dyDescent="0.2">
      <c r="A56" s="75">
        <v>40</v>
      </c>
      <c r="B56" s="352" t="s">
        <v>32</v>
      </c>
      <c r="C56" s="688">
        <v>23</v>
      </c>
      <c r="D56" s="689">
        <v>30</v>
      </c>
      <c r="E56" s="727">
        <v>101</v>
      </c>
      <c r="F56" s="728">
        <v>79</v>
      </c>
      <c r="G56" s="728">
        <v>53</v>
      </c>
      <c r="H56" s="728">
        <v>18</v>
      </c>
      <c r="I56" s="729">
        <v>35</v>
      </c>
      <c r="J56" s="771">
        <v>34</v>
      </c>
      <c r="K56" s="772">
        <v>28</v>
      </c>
      <c r="L56" s="772">
        <v>23</v>
      </c>
      <c r="M56" s="772">
        <v>23</v>
      </c>
      <c r="N56" s="773">
        <v>27</v>
      </c>
      <c r="O56" s="127">
        <v>0</v>
      </c>
      <c r="P56" s="95">
        <v>0</v>
      </c>
      <c r="Q56" s="133">
        <f t="shared" ref="Q56:Q61" si="43">SUM(C56:N56)</f>
        <v>474</v>
      </c>
      <c r="R56" s="417">
        <f t="shared" ref="R56:R61" si="44">SUM(C56:P56)</f>
        <v>474</v>
      </c>
      <c r="S56" s="101">
        <v>1</v>
      </c>
      <c r="T56" s="112">
        <v>345</v>
      </c>
      <c r="U56" s="113">
        <f>R56-T56</f>
        <v>129</v>
      </c>
      <c r="V56" s="114">
        <f>((R56-T56)/T56)*100</f>
        <v>37.391304347826086</v>
      </c>
    </row>
    <row r="57" spans="1:22" ht="15.6" customHeight="1" x14ac:dyDescent="0.2">
      <c r="A57" s="71">
        <v>41</v>
      </c>
      <c r="B57" s="353" t="s">
        <v>114</v>
      </c>
      <c r="C57" s="664">
        <v>9</v>
      </c>
      <c r="D57" s="665">
        <v>2</v>
      </c>
      <c r="E57" s="730">
        <v>6</v>
      </c>
      <c r="F57" s="731">
        <v>22</v>
      </c>
      <c r="G57" s="731">
        <v>11</v>
      </c>
      <c r="H57" s="731">
        <v>10</v>
      </c>
      <c r="I57" s="732">
        <v>8</v>
      </c>
      <c r="J57" s="774">
        <v>17</v>
      </c>
      <c r="K57" s="775">
        <v>9</v>
      </c>
      <c r="L57" s="775">
        <v>12</v>
      </c>
      <c r="M57" s="775">
        <v>2</v>
      </c>
      <c r="N57" s="776">
        <v>22</v>
      </c>
      <c r="O57" s="125">
        <v>0</v>
      </c>
      <c r="P57" s="126">
        <v>0</v>
      </c>
      <c r="Q57" s="133">
        <f t="shared" si="43"/>
        <v>130</v>
      </c>
      <c r="R57" s="418">
        <f t="shared" si="44"/>
        <v>130</v>
      </c>
      <c r="S57" s="102">
        <v>1</v>
      </c>
      <c r="T57" s="115">
        <v>169</v>
      </c>
      <c r="U57" s="113">
        <f t="shared" ref="U57:U62" si="45">R57-T57</f>
        <v>-39</v>
      </c>
      <c r="V57" s="116">
        <f t="shared" ref="V57:V59" si="46">((R57-T57)/T57)*100</f>
        <v>-23.076923076923077</v>
      </c>
    </row>
    <row r="58" spans="1:22" ht="15.6" customHeight="1" x14ac:dyDescent="0.2">
      <c r="A58" s="75">
        <v>42</v>
      </c>
      <c r="B58" s="353" t="s">
        <v>115</v>
      </c>
      <c r="C58" s="664">
        <v>2</v>
      </c>
      <c r="D58" s="665">
        <v>4</v>
      </c>
      <c r="E58" s="730">
        <v>2</v>
      </c>
      <c r="F58" s="731">
        <v>87</v>
      </c>
      <c r="G58" s="731">
        <v>4</v>
      </c>
      <c r="H58" s="731">
        <v>0</v>
      </c>
      <c r="I58" s="732">
        <v>2</v>
      </c>
      <c r="J58" s="774">
        <v>4</v>
      </c>
      <c r="K58" s="775">
        <v>1</v>
      </c>
      <c r="L58" s="775">
        <v>1</v>
      </c>
      <c r="M58" s="775">
        <v>0</v>
      </c>
      <c r="N58" s="776">
        <v>2</v>
      </c>
      <c r="O58" s="125">
        <v>0</v>
      </c>
      <c r="P58" s="126">
        <v>0</v>
      </c>
      <c r="Q58" s="133">
        <f t="shared" si="43"/>
        <v>109</v>
      </c>
      <c r="R58" s="418">
        <f t="shared" si="44"/>
        <v>109</v>
      </c>
      <c r="S58" s="102">
        <v>1</v>
      </c>
      <c r="T58" s="115">
        <v>63</v>
      </c>
      <c r="U58" s="113">
        <f t="shared" si="45"/>
        <v>46</v>
      </c>
      <c r="V58" s="116">
        <f t="shared" si="46"/>
        <v>73.015873015873012</v>
      </c>
    </row>
    <row r="59" spans="1:22" ht="15.6" customHeight="1" x14ac:dyDescent="0.2">
      <c r="A59" s="71">
        <v>43</v>
      </c>
      <c r="B59" s="356" t="s">
        <v>95</v>
      </c>
      <c r="C59" s="664">
        <v>34</v>
      </c>
      <c r="D59" s="665">
        <v>46</v>
      </c>
      <c r="E59" s="730">
        <v>5</v>
      </c>
      <c r="F59" s="731">
        <v>11</v>
      </c>
      <c r="G59" s="731">
        <v>9</v>
      </c>
      <c r="H59" s="731">
        <v>8</v>
      </c>
      <c r="I59" s="732">
        <v>5</v>
      </c>
      <c r="J59" s="774">
        <v>24</v>
      </c>
      <c r="K59" s="775">
        <v>1</v>
      </c>
      <c r="L59" s="775">
        <v>1</v>
      </c>
      <c r="M59" s="775">
        <v>13</v>
      </c>
      <c r="N59" s="776">
        <v>11</v>
      </c>
      <c r="O59" s="68">
        <v>0</v>
      </c>
      <c r="P59" s="126">
        <v>0</v>
      </c>
      <c r="Q59" s="133">
        <f t="shared" si="43"/>
        <v>168</v>
      </c>
      <c r="R59" s="418">
        <f t="shared" si="44"/>
        <v>168</v>
      </c>
      <c r="S59" s="102">
        <v>1</v>
      </c>
      <c r="T59" s="115">
        <v>189</v>
      </c>
      <c r="U59" s="113">
        <f t="shared" si="45"/>
        <v>-21</v>
      </c>
      <c r="V59" s="116">
        <f t="shared" si="46"/>
        <v>-11.111111111111111</v>
      </c>
    </row>
    <row r="60" spans="1:22" ht="15.6" customHeight="1" x14ac:dyDescent="0.2">
      <c r="A60" s="75">
        <v>44</v>
      </c>
      <c r="B60" s="356" t="s">
        <v>134</v>
      </c>
      <c r="C60" s="664">
        <v>31</v>
      </c>
      <c r="D60" s="665">
        <v>16</v>
      </c>
      <c r="E60" s="730">
        <v>1</v>
      </c>
      <c r="F60" s="731">
        <v>1</v>
      </c>
      <c r="G60" s="731">
        <v>24</v>
      </c>
      <c r="H60" s="731">
        <v>1</v>
      </c>
      <c r="I60" s="732">
        <v>4</v>
      </c>
      <c r="J60" s="774">
        <v>8</v>
      </c>
      <c r="K60" s="775">
        <v>1</v>
      </c>
      <c r="L60" s="775">
        <v>2</v>
      </c>
      <c r="M60" s="775">
        <v>2</v>
      </c>
      <c r="N60" s="776">
        <v>3</v>
      </c>
      <c r="O60" s="395">
        <v>0</v>
      </c>
      <c r="P60" s="396">
        <v>0</v>
      </c>
      <c r="Q60" s="133">
        <f t="shared" si="43"/>
        <v>94</v>
      </c>
      <c r="R60" s="418">
        <f t="shared" si="44"/>
        <v>94</v>
      </c>
      <c r="S60" s="102">
        <v>1</v>
      </c>
      <c r="T60" s="115"/>
      <c r="U60" s="113"/>
      <c r="V60" s="116"/>
    </row>
    <row r="61" spans="1:22" ht="15.6" customHeight="1" thickBot="1" x14ac:dyDescent="0.25">
      <c r="A61" s="75">
        <v>45</v>
      </c>
      <c r="B61" s="356" t="s">
        <v>116</v>
      </c>
      <c r="C61" s="666">
        <v>3</v>
      </c>
      <c r="D61" s="667">
        <v>11</v>
      </c>
      <c r="E61" s="733">
        <v>3</v>
      </c>
      <c r="F61" s="734">
        <v>87</v>
      </c>
      <c r="G61" s="734">
        <v>8</v>
      </c>
      <c r="H61" s="734">
        <v>1</v>
      </c>
      <c r="I61" s="735">
        <v>4</v>
      </c>
      <c r="J61" s="777">
        <v>10</v>
      </c>
      <c r="K61" s="778">
        <v>2</v>
      </c>
      <c r="L61" s="778">
        <v>5</v>
      </c>
      <c r="M61" s="778">
        <v>5</v>
      </c>
      <c r="N61" s="779">
        <v>4</v>
      </c>
      <c r="O61" s="337">
        <v>0</v>
      </c>
      <c r="P61" s="336">
        <v>0</v>
      </c>
      <c r="Q61" s="133">
        <f t="shared" si="43"/>
        <v>143</v>
      </c>
      <c r="R61" s="418">
        <f t="shared" si="44"/>
        <v>143</v>
      </c>
      <c r="S61" s="102">
        <v>1</v>
      </c>
      <c r="T61" s="115">
        <v>262</v>
      </c>
      <c r="U61" s="113">
        <f t="shared" si="45"/>
        <v>-119</v>
      </c>
      <c r="V61" s="116">
        <f>((R61-T61)/T61)*100</f>
        <v>-45.419847328244273</v>
      </c>
    </row>
    <row r="62" spans="1:22" ht="15.6" customHeight="1" x14ac:dyDescent="0.2">
      <c r="A62" s="71"/>
      <c r="B62" s="356" t="s">
        <v>23</v>
      </c>
      <c r="C62" s="697">
        <f t="shared" ref="C62:D62" si="47">SUM(C56:C61)</f>
        <v>102</v>
      </c>
      <c r="D62" s="698">
        <f t="shared" si="47"/>
        <v>109</v>
      </c>
      <c r="E62" s="744">
        <f t="shared" ref="E62" si="48">SUM(E56:E61)</f>
        <v>118</v>
      </c>
      <c r="F62" s="744">
        <f t="shared" ref="F62" si="49">SUM(F56:F61)</f>
        <v>287</v>
      </c>
      <c r="G62" s="744">
        <f t="shared" ref="G62" si="50">SUM(G56:G61)</f>
        <v>109</v>
      </c>
      <c r="H62" s="744">
        <f t="shared" ref="H62" si="51">SUM(H56:H61)</f>
        <v>38</v>
      </c>
      <c r="I62" s="744">
        <f t="shared" ref="I62" si="52">SUM(I56:I61)</f>
        <v>58</v>
      </c>
      <c r="J62" s="785">
        <f t="shared" ref="J62" si="53">SUM(J56:J61)</f>
        <v>97</v>
      </c>
      <c r="K62" s="785">
        <f t="shared" ref="K62" si="54">SUM(K56:K61)</f>
        <v>42</v>
      </c>
      <c r="L62" s="785">
        <f t="shared" ref="L62" si="55">SUM(L56:L61)</f>
        <v>44</v>
      </c>
      <c r="M62" s="785">
        <f t="shared" ref="M62" si="56">SUM(M56:M61)</f>
        <v>45</v>
      </c>
      <c r="N62" s="785">
        <f t="shared" ref="N62" si="57">SUM(N56:N61)</f>
        <v>69</v>
      </c>
      <c r="O62" s="589">
        <f>SUM(O56:O61)</f>
        <v>0</v>
      </c>
      <c r="P62" s="589">
        <f>SUM(P56:P61)</f>
        <v>0</v>
      </c>
      <c r="Q62" s="588">
        <f>SUM(Q56:Q61)</f>
        <v>1118</v>
      </c>
      <c r="R62" s="403">
        <f>SUM(R56:R61)</f>
        <v>1118</v>
      </c>
      <c r="S62" s="102"/>
      <c r="T62" s="115">
        <v>1028</v>
      </c>
      <c r="U62" s="113">
        <f t="shared" si="45"/>
        <v>90</v>
      </c>
      <c r="V62" s="116">
        <f>((R62-T62)/T62)*100</f>
        <v>8.7548638132295711</v>
      </c>
    </row>
    <row r="63" spans="1:22" ht="15.6" customHeight="1" thickBot="1" x14ac:dyDescent="0.25">
      <c r="A63" s="130"/>
      <c r="B63" s="354" t="s">
        <v>27</v>
      </c>
      <c r="C63" s="685">
        <f t="shared" ref="C63:R63" si="58">C62/$R62*100</f>
        <v>9.1234347048300535</v>
      </c>
      <c r="D63" s="685">
        <f t="shared" si="58"/>
        <v>9.7495527728085865</v>
      </c>
      <c r="E63" s="745">
        <f t="shared" si="58"/>
        <v>10.554561717352415</v>
      </c>
      <c r="F63" s="745">
        <f t="shared" si="58"/>
        <v>25.670840787119857</v>
      </c>
      <c r="G63" s="745">
        <f t="shared" si="58"/>
        <v>9.7495527728085865</v>
      </c>
      <c r="H63" s="745">
        <f t="shared" si="58"/>
        <v>3.3989266547406083</v>
      </c>
      <c r="I63" s="745">
        <f t="shared" si="58"/>
        <v>5.1878354203935597</v>
      </c>
      <c r="J63" s="786">
        <f t="shared" si="58"/>
        <v>8.6762075134168164</v>
      </c>
      <c r="K63" s="786">
        <f t="shared" si="58"/>
        <v>3.7567084078711988</v>
      </c>
      <c r="L63" s="786">
        <f t="shared" si="58"/>
        <v>3.9355992844364938</v>
      </c>
      <c r="M63" s="786">
        <f t="shared" si="58"/>
        <v>4.0250447227191417</v>
      </c>
      <c r="N63" s="786">
        <f t="shared" si="58"/>
        <v>6.1717352415026836</v>
      </c>
      <c r="O63" s="431">
        <f t="shared" si="58"/>
        <v>0</v>
      </c>
      <c r="P63" s="431">
        <f t="shared" si="58"/>
        <v>0</v>
      </c>
      <c r="Q63" s="431">
        <f t="shared" si="58"/>
        <v>100</v>
      </c>
      <c r="R63" s="587">
        <f t="shared" si="58"/>
        <v>100</v>
      </c>
      <c r="S63" s="121"/>
      <c r="T63" s="122">
        <v>100</v>
      </c>
      <c r="U63" s="123"/>
      <c r="V63" s="124"/>
    </row>
    <row r="64" spans="1:22" ht="15.6" customHeight="1" thickBot="1" x14ac:dyDescent="0.25">
      <c r="A64" s="623" t="s">
        <v>11</v>
      </c>
      <c r="B64" s="624" t="s">
        <v>7</v>
      </c>
      <c r="C64" s="699" t="s">
        <v>12</v>
      </c>
      <c r="D64" s="700" t="s">
        <v>13</v>
      </c>
      <c r="E64" s="708" t="s">
        <v>12</v>
      </c>
      <c r="F64" s="709" t="s">
        <v>13</v>
      </c>
      <c r="G64" s="709" t="s">
        <v>14</v>
      </c>
      <c r="H64" s="709" t="s">
        <v>15</v>
      </c>
      <c r="I64" s="710" t="s">
        <v>16</v>
      </c>
      <c r="J64" s="752" t="s">
        <v>12</v>
      </c>
      <c r="K64" s="753" t="s">
        <v>13</v>
      </c>
      <c r="L64" s="753" t="s">
        <v>14</v>
      </c>
      <c r="M64" s="753" t="s">
        <v>15</v>
      </c>
      <c r="N64" s="754" t="s">
        <v>16</v>
      </c>
      <c r="O64" s="93" t="s">
        <v>18</v>
      </c>
      <c r="P64" s="84" t="s">
        <v>19</v>
      </c>
      <c r="Q64" s="97" t="s">
        <v>20</v>
      </c>
      <c r="R64" s="97" t="s">
        <v>21</v>
      </c>
      <c r="S64" s="97" t="s">
        <v>81</v>
      </c>
      <c r="T64" s="221" t="s">
        <v>121</v>
      </c>
      <c r="U64" s="83" t="s">
        <v>89</v>
      </c>
      <c r="V64" s="84" t="s">
        <v>90</v>
      </c>
    </row>
    <row r="65" spans="1:22" ht="15.6" customHeight="1" x14ac:dyDescent="0.2">
      <c r="A65" s="625">
        <v>46</v>
      </c>
      <c r="B65" s="352" t="s">
        <v>34</v>
      </c>
      <c r="C65" s="688">
        <v>18</v>
      </c>
      <c r="D65" s="689">
        <v>7</v>
      </c>
      <c r="E65" s="727">
        <v>40</v>
      </c>
      <c r="F65" s="728">
        <v>24</v>
      </c>
      <c r="G65" s="728">
        <v>27</v>
      </c>
      <c r="H65" s="728">
        <v>11</v>
      </c>
      <c r="I65" s="729">
        <v>10</v>
      </c>
      <c r="J65" s="771">
        <v>34</v>
      </c>
      <c r="K65" s="772">
        <v>20</v>
      </c>
      <c r="L65" s="772">
        <v>50</v>
      </c>
      <c r="M65" s="772">
        <v>9</v>
      </c>
      <c r="N65" s="773">
        <v>91</v>
      </c>
      <c r="O65" s="94">
        <v>0</v>
      </c>
      <c r="P65" s="128">
        <v>0</v>
      </c>
      <c r="Q65" s="75">
        <f>SUM(C65:N65)</f>
        <v>341</v>
      </c>
      <c r="R65" s="401">
        <f>SUM(C65:P65)</f>
        <v>341</v>
      </c>
      <c r="S65" s="101">
        <v>1</v>
      </c>
      <c r="T65" s="112">
        <v>348</v>
      </c>
      <c r="U65" s="113">
        <f>R65-T65</f>
        <v>-7</v>
      </c>
      <c r="V65" s="114">
        <f>((R65-T65)/T65)*100</f>
        <v>-2.0114942528735633</v>
      </c>
    </row>
    <row r="66" spans="1:22" ht="15.6" customHeight="1" x14ac:dyDescent="0.2">
      <c r="A66" s="625">
        <v>47</v>
      </c>
      <c r="B66" s="353" t="s">
        <v>117</v>
      </c>
      <c r="C66" s="664">
        <v>20</v>
      </c>
      <c r="D66" s="665">
        <v>3</v>
      </c>
      <c r="E66" s="730">
        <v>18</v>
      </c>
      <c r="F66" s="731">
        <v>29</v>
      </c>
      <c r="G66" s="731">
        <v>10</v>
      </c>
      <c r="H66" s="731">
        <v>7</v>
      </c>
      <c r="I66" s="732">
        <v>63</v>
      </c>
      <c r="J66" s="774">
        <v>23</v>
      </c>
      <c r="K66" s="775">
        <v>10</v>
      </c>
      <c r="L66" s="775">
        <v>34</v>
      </c>
      <c r="M66" s="775">
        <v>9</v>
      </c>
      <c r="N66" s="776">
        <v>86</v>
      </c>
      <c r="O66" s="68">
        <v>0</v>
      </c>
      <c r="P66" s="126">
        <v>0</v>
      </c>
      <c r="Q66" s="75">
        <f>SUM(C66:N66)</f>
        <v>312</v>
      </c>
      <c r="R66" s="402">
        <f>SUM(C66:P66)</f>
        <v>312</v>
      </c>
      <c r="S66" s="102">
        <v>1</v>
      </c>
      <c r="T66" s="115">
        <v>205</v>
      </c>
      <c r="U66" s="113">
        <f t="shared" ref="U66:U69" si="59">R66-T66</f>
        <v>107</v>
      </c>
      <c r="V66" s="116">
        <f>((R66-T66)/T66)*100</f>
        <v>52.195121951219512</v>
      </c>
    </row>
    <row r="67" spans="1:22" ht="15.6" customHeight="1" x14ac:dyDescent="0.2">
      <c r="A67" s="626">
        <v>48</v>
      </c>
      <c r="B67" s="353" t="s">
        <v>118</v>
      </c>
      <c r="C67" s="664">
        <v>19</v>
      </c>
      <c r="D67" s="665">
        <v>2</v>
      </c>
      <c r="E67" s="730">
        <v>11</v>
      </c>
      <c r="F67" s="731">
        <v>15</v>
      </c>
      <c r="G67" s="731">
        <v>15</v>
      </c>
      <c r="H67" s="731">
        <v>2</v>
      </c>
      <c r="I67" s="732">
        <v>9</v>
      </c>
      <c r="J67" s="774">
        <v>20</v>
      </c>
      <c r="K67" s="775">
        <v>3</v>
      </c>
      <c r="L67" s="775">
        <v>19</v>
      </c>
      <c r="M67" s="775">
        <v>3</v>
      </c>
      <c r="N67" s="776">
        <v>41</v>
      </c>
      <c r="O67" s="68">
        <v>0</v>
      </c>
      <c r="P67" s="126">
        <v>0</v>
      </c>
      <c r="Q67" s="75">
        <f>SUM(C67:N67)</f>
        <v>159</v>
      </c>
      <c r="R67" s="402">
        <f>SUM(C67:P67)</f>
        <v>159</v>
      </c>
      <c r="S67" s="102">
        <v>1</v>
      </c>
      <c r="T67" s="115">
        <v>158</v>
      </c>
      <c r="U67" s="113">
        <f t="shared" si="59"/>
        <v>1</v>
      </c>
      <c r="V67" s="116">
        <f>((R67-T67)/T67)*100</f>
        <v>0.63291139240506333</v>
      </c>
    </row>
    <row r="68" spans="1:22" ht="15.6" customHeight="1" thickBot="1" x14ac:dyDescent="0.25">
      <c r="A68" s="625">
        <v>49</v>
      </c>
      <c r="B68" s="353" t="s">
        <v>35</v>
      </c>
      <c r="C68" s="666">
        <v>4</v>
      </c>
      <c r="D68" s="667">
        <v>1</v>
      </c>
      <c r="E68" s="733">
        <v>0</v>
      </c>
      <c r="F68" s="734">
        <v>1</v>
      </c>
      <c r="G68" s="734">
        <v>2</v>
      </c>
      <c r="H68" s="734">
        <v>5</v>
      </c>
      <c r="I68" s="735">
        <v>5</v>
      </c>
      <c r="J68" s="777">
        <v>12</v>
      </c>
      <c r="K68" s="778">
        <v>12</v>
      </c>
      <c r="L68" s="778">
        <v>4</v>
      </c>
      <c r="M68" s="778">
        <v>149</v>
      </c>
      <c r="N68" s="779">
        <v>34</v>
      </c>
      <c r="O68" s="68">
        <v>0</v>
      </c>
      <c r="P68" s="126">
        <v>0</v>
      </c>
      <c r="Q68" s="75">
        <f>SUM(C68:N68)</f>
        <v>229</v>
      </c>
      <c r="R68" s="402">
        <f>SUM(C68:P68)</f>
        <v>229</v>
      </c>
      <c r="S68" s="102">
        <v>1</v>
      </c>
      <c r="T68" s="115">
        <v>220</v>
      </c>
      <c r="U68" s="113">
        <f t="shared" si="59"/>
        <v>9</v>
      </c>
      <c r="V68" s="116">
        <f t="shared" ref="V68:V69" si="60">((R68-T68)/T68)*100</f>
        <v>4.0909090909090908</v>
      </c>
    </row>
    <row r="69" spans="1:22" ht="15.6" customHeight="1" x14ac:dyDescent="0.2">
      <c r="A69" s="626"/>
      <c r="B69" s="73" t="s">
        <v>23</v>
      </c>
      <c r="C69" s="690">
        <f t="shared" ref="C69:D69" si="61">SUM(C65:C68)</f>
        <v>61</v>
      </c>
      <c r="D69" s="701">
        <f t="shared" si="61"/>
        <v>13</v>
      </c>
      <c r="E69" s="746">
        <f t="shared" ref="E69" si="62">SUM(E65:E68)</f>
        <v>69</v>
      </c>
      <c r="F69" s="746">
        <f t="shared" ref="F69" si="63">SUM(F65:F68)</f>
        <v>69</v>
      </c>
      <c r="G69" s="746">
        <f t="shared" ref="G69" si="64">SUM(G65:G68)</f>
        <v>54</v>
      </c>
      <c r="H69" s="746">
        <f t="shared" ref="H69" si="65">SUM(H65:H68)</f>
        <v>25</v>
      </c>
      <c r="I69" s="746">
        <f t="shared" ref="I69" si="66">SUM(I65:I68)</f>
        <v>87</v>
      </c>
      <c r="J69" s="787">
        <f t="shared" ref="J69" si="67">SUM(J65:J68)</f>
        <v>89</v>
      </c>
      <c r="K69" s="787">
        <f t="shared" ref="K69" si="68">SUM(K65:K68)</f>
        <v>45</v>
      </c>
      <c r="L69" s="787">
        <f t="shared" ref="L69" si="69">SUM(L65:L68)</f>
        <v>107</v>
      </c>
      <c r="M69" s="787">
        <f t="shared" ref="M69" si="70">SUM(M65:M68)</f>
        <v>170</v>
      </c>
      <c r="N69" s="764">
        <f t="shared" ref="N69" si="71">SUM(N65:N68)</f>
        <v>252</v>
      </c>
      <c r="O69" s="406">
        <f>SUM(O65:O68)</f>
        <v>0</v>
      </c>
      <c r="P69" s="406">
        <f>SUM(P65:P68)</f>
        <v>0</v>
      </c>
      <c r="Q69" s="406">
        <f>SUM(Q65:Q68)</f>
        <v>1041</v>
      </c>
      <c r="R69" s="437">
        <f>SUM(R65:R68)</f>
        <v>1041</v>
      </c>
      <c r="S69" s="102"/>
      <c r="T69" s="115">
        <v>1020</v>
      </c>
      <c r="U69" s="113">
        <f t="shared" si="59"/>
        <v>21</v>
      </c>
      <c r="V69" s="116">
        <f t="shared" si="60"/>
        <v>2.0588235294117645</v>
      </c>
    </row>
    <row r="70" spans="1:22" ht="15.6" customHeight="1" thickBot="1" x14ac:dyDescent="0.25">
      <c r="A70" s="627"/>
      <c r="B70" s="628" t="s">
        <v>27</v>
      </c>
      <c r="C70" s="702">
        <f t="shared" ref="C70:R70" si="72">C69/$R69*100</f>
        <v>5.8597502401536987</v>
      </c>
      <c r="D70" s="703">
        <f t="shared" si="72"/>
        <v>1.2487992315081651</v>
      </c>
      <c r="E70" s="747">
        <f t="shared" si="72"/>
        <v>6.6282420749279538</v>
      </c>
      <c r="F70" s="747">
        <f t="shared" si="72"/>
        <v>6.6282420749279538</v>
      </c>
      <c r="G70" s="747">
        <f t="shared" si="72"/>
        <v>5.1873198847262252</v>
      </c>
      <c r="H70" s="747">
        <f t="shared" si="72"/>
        <v>2.4015369836695486</v>
      </c>
      <c r="I70" s="747">
        <f t="shared" si="72"/>
        <v>8.3573487031700289</v>
      </c>
      <c r="J70" s="788">
        <f t="shared" si="72"/>
        <v>8.5494716618635938</v>
      </c>
      <c r="K70" s="788">
        <f t="shared" si="72"/>
        <v>4.3227665706051877</v>
      </c>
      <c r="L70" s="788">
        <f t="shared" si="72"/>
        <v>10.278578290105669</v>
      </c>
      <c r="M70" s="788">
        <f t="shared" si="72"/>
        <v>16.330451488952928</v>
      </c>
      <c r="N70" s="784">
        <f t="shared" si="72"/>
        <v>24.207492795389047</v>
      </c>
      <c r="O70" s="364">
        <f t="shared" si="72"/>
        <v>0</v>
      </c>
      <c r="P70" s="364">
        <f t="shared" si="72"/>
        <v>0</v>
      </c>
      <c r="Q70" s="410">
        <f t="shared" si="72"/>
        <v>100</v>
      </c>
      <c r="R70" s="237">
        <f t="shared" si="72"/>
        <v>100</v>
      </c>
      <c r="S70" s="103"/>
      <c r="T70" s="117"/>
      <c r="U70" s="118"/>
      <c r="V70" s="119"/>
    </row>
    <row r="71" spans="1:22" ht="15.6" customHeight="1" thickBot="1" x14ac:dyDescent="0.25">
      <c r="A71" s="623" t="s">
        <v>11</v>
      </c>
      <c r="B71" s="630" t="s">
        <v>8</v>
      </c>
      <c r="C71" s="660" t="s">
        <v>12</v>
      </c>
      <c r="D71" s="661" t="s">
        <v>13</v>
      </c>
      <c r="E71" s="708" t="s">
        <v>12</v>
      </c>
      <c r="F71" s="709" t="s">
        <v>13</v>
      </c>
      <c r="G71" s="709" t="s">
        <v>14</v>
      </c>
      <c r="H71" s="709" t="s">
        <v>15</v>
      </c>
      <c r="I71" s="710" t="s">
        <v>16</v>
      </c>
      <c r="J71" s="752" t="s">
        <v>12</v>
      </c>
      <c r="K71" s="753" t="s">
        <v>13</v>
      </c>
      <c r="L71" s="753" t="s">
        <v>14</v>
      </c>
      <c r="M71" s="753" t="s">
        <v>15</v>
      </c>
      <c r="N71" s="754" t="s">
        <v>16</v>
      </c>
      <c r="O71" s="93" t="s">
        <v>18</v>
      </c>
      <c r="P71" s="84" t="s">
        <v>19</v>
      </c>
      <c r="Q71" s="97" t="s">
        <v>20</v>
      </c>
      <c r="R71" s="97" t="s">
        <v>21</v>
      </c>
      <c r="S71" s="97" t="s">
        <v>81</v>
      </c>
      <c r="T71" s="221" t="s">
        <v>121</v>
      </c>
      <c r="U71" s="139" t="s">
        <v>89</v>
      </c>
      <c r="V71" s="84" t="s">
        <v>90</v>
      </c>
    </row>
    <row r="72" spans="1:22" ht="15.6" customHeight="1" x14ac:dyDescent="0.25">
      <c r="A72" s="625">
        <v>50</v>
      </c>
      <c r="B72" s="352" t="s">
        <v>52</v>
      </c>
      <c r="C72" s="662">
        <v>4</v>
      </c>
      <c r="D72" s="663">
        <v>9</v>
      </c>
      <c r="E72" s="748">
        <v>4</v>
      </c>
      <c r="F72" s="749">
        <v>41</v>
      </c>
      <c r="G72" s="749">
        <v>3</v>
      </c>
      <c r="H72" s="749">
        <v>0</v>
      </c>
      <c r="I72" s="750">
        <v>9</v>
      </c>
      <c r="J72" s="789">
        <v>33</v>
      </c>
      <c r="K72" s="790">
        <v>8</v>
      </c>
      <c r="L72" s="790">
        <v>21</v>
      </c>
      <c r="M72" s="790">
        <v>1</v>
      </c>
      <c r="N72" s="791">
        <v>12</v>
      </c>
      <c r="O72" s="127">
        <v>0</v>
      </c>
      <c r="P72" s="95">
        <v>0</v>
      </c>
      <c r="Q72" s="75">
        <f t="shared" ref="Q72:Q78" si="73">SUM(C72:N72)</f>
        <v>145</v>
      </c>
      <c r="R72" s="401">
        <f t="shared" ref="R72:R78" si="74">SUM(C72:P72)</f>
        <v>145</v>
      </c>
      <c r="S72" s="101">
        <v>1</v>
      </c>
      <c r="T72" s="384">
        <v>211</v>
      </c>
      <c r="U72" s="382">
        <f>R72-T72</f>
        <v>-66</v>
      </c>
      <c r="V72" s="78">
        <f>((R72-T72)/T72)*100</f>
        <v>-31.279620853080569</v>
      </c>
    </row>
    <row r="73" spans="1:22" ht="15.6" customHeight="1" x14ac:dyDescent="0.25">
      <c r="A73" s="626">
        <v>51</v>
      </c>
      <c r="B73" s="353" t="s">
        <v>36</v>
      </c>
      <c r="C73" s="664">
        <v>10</v>
      </c>
      <c r="D73" s="665">
        <v>2</v>
      </c>
      <c r="E73" s="730">
        <v>7</v>
      </c>
      <c r="F73" s="731">
        <v>1</v>
      </c>
      <c r="G73" s="731">
        <v>3</v>
      </c>
      <c r="H73" s="731">
        <v>0</v>
      </c>
      <c r="I73" s="732">
        <v>7</v>
      </c>
      <c r="J73" s="774">
        <v>99</v>
      </c>
      <c r="K73" s="775">
        <v>20</v>
      </c>
      <c r="L73" s="775">
        <v>31</v>
      </c>
      <c r="M73" s="775">
        <v>0</v>
      </c>
      <c r="N73" s="776">
        <v>3</v>
      </c>
      <c r="O73" s="68">
        <v>0</v>
      </c>
      <c r="P73" s="126">
        <v>0</v>
      </c>
      <c r="Q73" s="75">
        <f t="shared" si="73"/>
        <v>183</v>
      </c>
      <c r="R73" s="402">
        <f t="shared" si="74"/>
        <v>183</v>
      </c>
      <c r="S73" s="102">
        <v>1</v>
      </c>
      <c r="T73" s="385">
        <v>243</v>
      </c>
      <c r="U73" s="383">
        <f t="shared" ref="U73:U79" si="75">R73-T73</f>
        <v>-60</v>
      </c>
      <c r="V73" s="69">
        <f t="shared" ref="V73:V79" si="76">((R73-T73)/T73)*100</f>
        <v>-24.691358024691358</v>
      </c>
    </row>
    <row r="74" spans="1:22" ht="15.6" customHeight="1" x14ac:dyDescent="0.25">
      <c r="A74" s="625">
        <v>52</v>
      </c>
      <c r="B74" s="353" t="s">
        <v>37</v>
      </c>
      <c r="C74" s="664">
        <v>7</v>
      </c>
      <c r="D74" s="665">
        <v>7</v>
      </c>
      <c r="E74" s="730">
        <v>8</v>
      </c>
      <c r="F74" s="731">
        <v>12</v>
      </c>
      <c r="G74" s="731">
        <v>14</v>
      </c>
      <c r="H74" s="731">
        <v>9</v>
      </c>
      <c r="I74" s="732">
        <v>3</v>
      </c>
      <c r="J74" s="774">
        <v>22</v>
      </c>
      <c r="K74" s="775">
        <v>51</v>
      </c>
      <c r="L74" s="775">
        <v>98</v>
      </c>
      <c r="M74" s="775">
        <v>6</v>
      </c>
      <c r="N74" s="776">
        <v>11</v>
      </c>
      <c r="O74" s="68">
        <v>11</v>
      </c>
      <c r="P74" s="126">
        <v>3</v>
      </c>
      <c r="Q74" s="75">
        <f t="shared" si="73"/>
        <v>248</v>
      </c>
      <c r="R74" s="402">
        <f t="shared" si="74"/>
        <v>262</v>
      </c>
      <c r="S74" s="102">
        <v>1</v>
      </c>
      <c r="T74" s="385">
        <v>372</v>
      </c>
      <c r="U74" s="383">
        <f t="shared" si="75"/>
        <v>-110</v>
      </c>
      <c r="V74" s="69">
        <f t="shared" si="76"/>
        <v>-29.56989247311828</v>
      </c>
    </row>
    <row r="75" spans="1:22" ht="15.6" customHeight="1" x14ac:dyDescent="0.25">
      <c r="A75" s="626">
        <v>53</v>
      </c>
      <c r="B75" s="353" t="s">
        <v>54</v>
      </c>
      <c r="C75" s="664">
        <v>2</v>
      </c>
      <c r="D75" s="665">
        <v>4</v>
      </c>
      <c r="E75" s="730">
        <v>6</v>
      </c>
      <c r="F75" s="731">
        <v>3</v>
      </c>
      <c r="G75" s="731">
        <v>7</v>
      </c>
      <c r="H75" s="731">
        <v>2</v>
      </c>
      <c r="I75" s="732">
        <v>3</v>
      </c>
      <c r="J75" s="774">
        <v>27</v>
      </c>
      <c r="K75" s="775">
        <v>12</v>
      </c>
      <c r="L75" s="775">
        <v>53</v>
      </c>
      <c r="M75" s="775">
        <v>23</v>
      </c>
      <c r="N75" s="776">
        <v>16</v>
      </c>
      <c r="O75" s="68">
        <v>20</v>
      </c>
      <c r="P75" s="126">
        <v>10</v>
      </c>
      <c r="Q75" s="75">
        <f t="shared" si="73"/>
        <v>158</v>
      </c>
      <c r="R75" s="402">
        <f t="shared" si="74"/>
        <v>188</v>
      </c>
      <c r="S75" s="102">
        <v>1</v>
      </c>
      <c r="T75" s="385">
        <v>209</v>
      </c>
      <c r="U75" s="383">
        <f t="shared" si="75"/>
        <v>-21</v>
      </c>
      <c r="V75" s="69">
        <f t="shared" si="76"/>
        <v>-10.047846889952153</v>
      </c>
    </row>
    <row r="76" spans="1:22" ht="15.6" customHeight="1" x14ac:dyDescent="0.25">
      <c r="A76" s="625">
        <v>54</v>
      </c>
      <c r="B76" s="353" t="s">
        <v>53</v>
      </c>
      <c r="C76" s="664">
        <v>0</v>
      </c>
      <c r="D76" s="665">
        <v>1</v>
      </c>
      <c r="E76" s="730">
        <v>10</v>
      </c>
      <c r="F76" s="731">
        <v>82</v>
      </c>
      <c r="G76" s="731">
        <v>1</v>
      </c>
      <c r="H76" s="731">
        <v>0</v>
      </c>
      <c r="I76" s="732">
        <v>0</v>
      </c>
      <c r="J76" s="774">
        <v>10</v>
      </c>
      <c r="K76" s="775">
        <v>82</v>
      </c>
      <c r="L76" s="775">
        <v>1</v>
      </c>
      <c r="M76" s="775">
        <v>0</v>
      </c>
      <c r="N76" s="776">
        <v>0</v>
      </c>
      <c r="O76" s="68">
        <v>0</v>
      </c>
      <c r="P76" s="126">
        <v>0</v>
      </c>
      <c r="Q76" s="75">
        <f t="shared" si="73"/>
        <v>187</v>
      </c>
      <c r="R76" s="402">
        <f t="shared" si="74"/>
        <v>187</v>
      </c>
      <c r="S76" s="102">
        <v>1</v>
      </c>
      <c r="T76" s="385">
        <v>101</v>
      </c>
      <c r="U76" s="383">
        <f t="shared" si="75"/>
        <v>86</v>
      </c>
      <c r="V76" s="69">
        <f>((R76-T76)/T76)*100</f>
        <v>85.148514851485146</v>
      </c>
    </row>
    <row r="77" spans="1:22" ht="15.6" customHeight="1" x14ac:dyDescent="0.25">
      <c r="A77" s="625">
        <v>55</v>
      </c>
      <c r="B77" s="353" t="s">
        <v>135</v>
      </c>
      <c r="C77" s="664">
        <v>8</v>
      </c>
      <c r="D77" s="665">
        <v>2</v>
      </c>
      <c r="E77" s="730">
        <v>7</v>
      </c>
      <c r="F77" s="731">
        <v>13</v>
      </c>
      <c r="G77" s="731">
        <v>2</v>
      </c>
      <c r="H77" s="731">
        <v>4</v>
      </c>
      <c r="I77" s="732">
        <v>8</v>
      </c>
      <c r="J77" s="774">
        <v>97</v>
      </c>
      <c r="K77" s="775">
        <v>6</v>
      </c>
      <c r="L77" s="775">
        <v>39</v>
      </c>
      <c r="M77" s="775">
        <v>3</v>
      </c>
      <c r="N77" s="776">
        <v>49</v>
      </c>
      <c r="O77" s="68">
        <v>0</v>
      </c>
      <c r="P77" s="126">
        <v>0</v>
      </c>
      <c r="Q77" s="75">
        <f t="shared" si="73"/>
        <v>238</v>
      </c>
      <c r="R77" s="402">
        <f t="shared" si="74"/>
        <v>238</v>
      </c>
      <c r="S77" s="102">
        <v>1</v>
      </c>
      <c r="T77" s="385"/>
      <c r="U77" s="383"/>
      <c r="V77" s="69"/>
    </row>
    <row r="78" spans="1:22" ht="15.6" customHeight="1" thickBot="1" x14ac:dyDescent="0.3">
      <c r="A78" s="626">
        <v>56</v>
      </c>
      <c r="B78" s="353" t="s">
        <v>38</v>
      </c>
      <c r="C78" s="666">
        <v>17</v>
      </c>
      <c r="D78" s="667">
        <v>7</v>
      </c>
      <c r="E78" s="733">
        <v>11</v>
      </c>
      <c r="F78" s="734">
        <v>29</v>
      </c>
      <c r="G78" s="734">
        <v>19</v>
      </c>
      <c r="H78" s="734">
        <v>4</v>
      </c>
      <c r="I78" s="735">
        <v>12</v>
      </c>
      <c r="J78" s="777">
        <v>78</v>
      </c>
      <c r="K78" s="778">
        <v>19</v>
      </c>
      <c r="L78" s="778">
        <v>113</v>
      </c>
      <c r="M78" s="778">
        <v>14</v>
      </c>
      <c r="N78" s="779">
        <v>47</v>
      </c>
      <c r="O78" s="68">
        <v>7</v>
      </c>
      <c r="P78" s="126">
        <v>5</v>
      </c>
      <c r="Q78" s="75">
        <f t="shared" si="73"/>
        <v>370</v>
      </c>
      <c r="R78" s="402">
        <f t="shared" si="74"/>
        <v>382</v>
      </c>
      <c r="S78" s="102">
        <v>1</v>
      </c>
      <c r="T78" s="385">
        <v>256</v>
      </c>
      <c r="U78" s="383">
        <f t="shared" si="75"/>
        <v>126</v>
      </c>
      <c r="V78" s="69">
        <f t="shared" si="76"/>
        <v>49.21875</v>
      </c>
    </row>
    <row r="79" spans="1:22" ht="15.6" customHeight="1" x14ac:dyDescent="0.25">
      <c r="A79" s="626"/>
      <c r="B79" s="73" t="s">
        <v>23</v>
      </c>
      <c r="C79" s="690">
        <f t="shared" ref="C79:D79" si="77">SUM(C72:C78)</f>
        <v>48</v>
      </c>
      <c r="D79" s="691">
        <f t="shared" si="77"/>
        <v>32</v>
      </c>
      <c r="E79" s="736">
        <f t="shared" ref="E79:N79" si="78">SUM(E72:E78)</f>
        <v>53</v>
      </c>
      <c r="F79" s="736">
        <f t="shared" si="78"/>
        <v>181</v>
      </c>
      <c r="G79" s="736">
        <f t="shared" si="78"/>
        <v>49</v>
      </c>
      <c r="H79" s="736">
        <f t="shared" si="78"/>
        <v>19</v>
      </c>
      <c r="I79" s="736">
        <f t="shared" si="78"/>
        <v>42</v>
      </c>
      <c r="J79" s="780">
        <f t="shared" si="78"/>
        <v>366</v>
      </c>
      <c r="K79" s="780">
        <f t="shared" si="78"/>
        <v>198</v>
      </c>
      <c r="L79" s="780">
        <f t="shared" si="78"/>
        <v>356</v>
      </c>
      <c r="M79" s="780">
        <f t="shared" si="78"/>
        <v>47</v>
      </c>
      <c r="N79" s="764">
        <f t="shared" si="78"/>
        <v>138</v>
      </c>
      <c r="O79" s="406">
        <f>SUM(O72:O78)</f>
        <v>38</v>
      </c>
      <c r="P79" s="405">
        <f>SUM(P72:P78)</f>
        <v>18</v>
      </c>
      <c r="Q79" s="405">
        <f>SUM(Q72:Q78)</f>
        <v>1529</v>
      </c>
      <c r="R79" s="590">
        <f>SUM(R72:R78)</f>
        <v>1585</v>
      </c>
      <c r="S79" s="102"/>
      <c r="T79" s="385">
        <v>1392</v>
      </c>
      <c r="U79" s="383">
        <f t="shared" si="75"/>
        <v>193</v>
      </c>
      <c r="V79" s="69">
        <f t="shared" si="76"/>
        <v>13.864942528735632</v>
      </c>
    </row>
    <row r="80" spans="1:22" ht="15.6" customHeight="1" thickBot="1" x14ac:dyDescent="0.3">
      <c r="A80" s="627"/>
      <c r="B80" s="628" t="s">
        <v>27</v>
      </c>
      <c r="C80" s="702">
        <f t="shared" ref="C80:R80" si="79">C79/$R79*100</f>
        <v>3.0283911671924288</v>
      </c>
      <c r="D80" s="704">
        <f t="shared" si="79"/>
        <v>2.018927444794953</v>
      </c>
      <c r="E80" s="751">
        <f t="shared" si="79"/>
        <v>3.3438485804416405</v>
      </c>
      <c r="F80" s="751">
        <f t="shared" si="79"/>
        <v>11.419558359621451</v>
      </c>
      <c r="G80" s="751">
        <f t="shared" si="79"/>
        <v>3.0914826498422712</v>
      </c>
      <c r="H80" s="751">
        <f t="shared" si="79"/>
        <v>1.1987381703470033</v>
      </c>
      <c r="I80" s="751">
        <f t="shared" si="79"/>
        <v>2.6498422712933754</v>
      </c>
      <c r="J80" s="784">
        <f t="shared" si="79"/>
        <v>23.09148264984227</v>
      </c>
      <c r="K80" s="784">
        <f t="shared" si="79"/>
        <v>12.492113564668768</v>
      </c>
      <c r="L80" s="784">
        <f t="shared" si="79"/>
        <v>22.460567823343851</v>
      </c>
      <c r="M80" s="784">
        <f t="shared" si="79"/>
        <v>2.965299684542587</v>
      </c>
      <c r="N80" s="784">
        <f t="shared" si="79"/>
        <v>8.7066246056782326</v>
      </c>
      <c r="O80" s="364">
        <f t="shared" si="79"/>
        <v>2.3974763406940065</v>
      </c>
      <c r="P80" s="294">
        <f t="shared" si="79"/>
        <v>1.1356466876971609</v>
      </c>
      <c r="Q80" s="294">
        <f t="shared" si="79"/>
        <v>96.466876971608826</v>
      </c>
      <c r="R80" s="427">
        <f t="shared" si="79"/>
        <v>100</v>
      </c>
      <c r="S80" s="103"/>
      <c r="T80" s="386"/>
      <c r="U80" s="143"/>
      <c r="V80" s="144"/>
    </row>
    <row r="81" spans="1:22" ht="15.6" customHeight="1" thickBot="1" x14ac:dyDescent="0.25">
      <c r="A81" s="623" t="s">
        <v>11</v>
      </c>
      <c r="B81" s="624" t="s">
        <v>9</v>
      </c>
      <c r="C81" s="699" t="s">
        <v>12</v>
      </c>
      <c r="D81" s="700" t="s">
        <v>13</v>
      </c>
      <c r="E81" s="708" t="s">
        <v>12</v>
      </c>
      <c r="F81" s="709" t="s">
        <v>13</v>
      </c>
      <c r="G81" s="709" t="s">
        <v>14</v>
      </c>
      <c r="H81" s="709" t="s">
        <v>15</v>
      </c>
      <c r="I81" s="710" t="s">
        <v>16</v>
      </c>
      <c r="J81" s="752" t="s">
        <v>12</v>
      </c>
      <c r="K81" s="753" t="s">
        <v>13</v>
      </c>
      <c r="L81" s="753" t="s">
        <v>14</v>
      </c>
      <c r="M81" s="753" t="s">
        <v>15</v>
      </c>
      <c r="N81" s="754" t="s">
        <v>16</v>
      </c>
      <c r="O81" s="93" t="s">
        <v>18</v>
      </c>
      <c r="P81" s="84" t="s">
        <v>19</v>
      </c>
      <c r="Q81" s="97" t="s">
        <v>20</v>
      </c>
      <c r="R81" s="97" t="s">
        <v>21</v>
      </c>
      <c r="S81" s="378" t="s">
        <v>81</v>
      </c>
      <c r="T81" s="221" t="s">
        <v>121</v>
      </c>
      <c r="U81" s="83" t="s">
        <v>89</v>
      </c>
      <c r="V81" s="84" t="s">
        <v>90</v>
      </c>
    </row>
    <row r="82" spans="1:22" ht="15.6" customHeight="1" x14ac:dyDescent="0.2">
      <c r="A82" s="625">
        <v>57</v>
      </c>
      <c r="B82" s="352" t="s">
        <v>119</v>
      </c>
      <c r="C82" s="688">
        <v>11</v>
      </c>
      <c r="D82" s="689">
        <v>6</v>
      </c>
      <c r="E82" s="727">
        <v>4</v>
      </c>
      <c r="F82" s="728">
        <v>2</v>
      </c>
      <c r="G82" s="728">
        <v>1</v>
      </c>
      <c r="H82" s="728">
        <v>0</v>
      </c>
      <c r="I82" s="729">
        <v>0</v>
      </c>
      <c r="J82" s="771">
        <v>787</v>
      </c>
      <c r="K82" s="772">
        <v>13</v>
      </c>
      <c r="L82" s="772">
        <v>6</v>
      </c>
      <c r="M82" s="772">
        <v>0</v>
      </c>
      <c r="N82" s="773">
        <v>7</v>
      </c>
      <c r="O82" s="127">
        <v>0</v>
      </c>
      <c r="P82" s="95">
        <v>0</v>
      </c>
      <c r="Q82" s="75">
        <f t="shared" ref="Q82:Q88" si="80">SUM(C82:N82)</f>
        <v>837</v>
      </c>
      <c r="R82" s="401">
        <f t="shared" ref="R82:R88" si="81">SUM(C82:P82)</f>
        <v>837</v>
      </c>
      <c r="S82" s="380">
        <v>1</v>
      </c>
      <c r="T82" s="92">
        <v>1110</v>
      </c>
      <c r="U82" s="113">
        <f>R82-T82</f>
        <v>-273</v>
      </c>
      <c r="V82" s="114">
        <f>((R82-T82)/T82)*100</f>
        <v>-24.594594594594597</v>
      </c>
    </row>
    <row r="83" spans="1:22" ht="15.6" customHeight="1" x14ac:dyDescent="0.2">
      <c r="A83" s="626">
        <v>58</v>
      </c>
      <c r="B83" s="353" t="s">
        <v>39</v>
      </c>
      <c r="C83" s="664">
        <v>8</v>
      </c>
      <c r="D83" s="665">
        <v>1</v>
      </c>
      <c r="E83" s="730">
        <v>3</v>
      </c>
      <c r="F83" s="731">
        <v>3</v>
      </c>
      <c r="G83" s="731">
        <v>27</v>
      </c>
      <c r="H83" s="731">
        <v>1</v>
      </c>
      <c r="I83" s="732">
        <v>3</v>
      </c>
      <c r="J83" s="774">
        <v>21</v>
      </c>
      <c r="K83" s="775">
        <v>4</v>
      </c>
      <c r="L83" s="775">
        <v>43</v>
      </c>
      <c r="M83" s="775">
        <v>1</v>
      </c>
      <c r="N83" s="776">
        <v>12</v>
      </c>
      <c r="O83" s="68">
        <v>1</v>
      </c>
      <c r="P83" s="126">
        <v>1</v>
      </c>
      <c r="Q83" s="75">
        <f t="shared" si="80"/>
        <v>127</v>
      </c>
      <c r="R83" s="402">
        <f t="shared" si="81"/>
        <v>129</v>
      </c>
      <c r="S83" s="102">
        <v>1</v>
      </c>
      <c r="T83" s="115">
        <v>302</v>
      </c>
      <c r="U83" s="66">
        <f t="shared" ref="U83:U89" si="82">R83-T83</f>
        <v>-173</v>
      </c>
      <c r="V83" s="116">
        <f t="shared" ref="V83:V89" si="83">((R83-T83)/T83)*100</f>
        <v>-57.284768211920536</v>
      </c>
    </row>
    <row r="84" spans="1:22" ht="15.6" customHeight="1" x14ac:dyDescent="0.2">
      <c r="A84" s="625">
        <v>59</v>
      </c>
      <c r="B84" s="353" t="s">
        <v>55</v>
      </c>
      <c r="C84" s="664">
        <v>8</v>
      </c>
      <c r="D84" s="665">
        <v>0</v>
      </c>
      <c r="E84" s="730">
        <v>5</v>
      </c>
      <c r="F84" s="731">
        <v>8</v>
      </c>
      <c r="G84" s="731">
        <v>14</v>
      </c>
      <c r="H84" s="731">
        <v>3</v>
      </c>
      <c r="I84" s="732">
        <v>0</v>
      </c>
      <c r="J84" s="774">
        <v>56</v>
      </c>
      <c r="K84" s="775">
        <v>0</v>
      </c>
      <c r="L84" s="775">
        <v>91</v>
      </c>
      <c r="M84" s="775">
        <v>0</v>
      </c>
      <c r="N84" s="776">
        <v>5</v>
      </c>
      <c r="O84" s="68">
        <v>0</v>
      </c>
      <c r="P84" s="126">
        <v>0</v>
      </c>
      <c r="Q84" s="75">
        <f t="shared" si="80"/>
        <v>190</v>
      </c>
      <c r="R84" s="402">
        <f t="shared" si="81"/>
        <v>190</v>
      </c>
      <c r="S84" s="102">
        <v>1</v>
      </c>
      <c r="T84" s="115">
        <v>367</v>
      </c>
      <c r="U84" s="66">
        <f t="shared" si="82"/>
        <v>-177</v>
      </c>
      <c r="V84" s="116">
        <f t="shared" si="83"/>
        <v>-48.228882833787466</v>
      </c>
    </row>
    <row r="85" spans="1:22" ht="15.6" customHeight="1" x14ac:dyDescent="0.2">
      <c r="A85" s="626">
        <v>60</v>
      </c>
      <c r="B85" s="353" t="s">
        <v>96</v>
      </c>
      <c r="C85" s="664">
        <v>6</v>
      </c>
      <c r="D85" s="665">
        <v>1</v>
      </c>
      <c r="E85" s="730">
        <v>0</v>
      </c>
      <c r="F85" s="731">
        <v>12</v>
      </c>
      <c r="G85" s="731">
        <v>29</v>
      </c>
      <c r="H85" s="731">
        <v>1</v>
      </c>
      <c r="I85" s="732">
        <v>1</v>
      </c>
      <c r="J85" s="774">
        <v>9</v>
      </c>
      <c r="K85" s="775">
        <v>2</v>
      </c>
      <c r="L85" s="775">
        <v>186</v>
      </c>
      <c r="M85" s="775">
        <v>3</v>
      </c>
      <c r="N85" s="776">
        <v>8</v>
      </c>
      <c r="O85" s="68">
        <v>2</v>
      </c>
      <c r="P85" s="126">
        <v>3</v>
      </c>
      <c r="Q85" s="75">
        <f t="shared" si="80"/>
        <v>258</v>
      </c>
      <c r="R85" s="402">
        <f t="shared" si="81"/>
        <v>263</v>
      </c>
      <c r="S85" s="102">
        <v>1</v>
      </c>
      <c r="T85" s="115">
        <v>300</v>
      </c>
      <c r="U85" s="66">
        <f t="shared" si="82"/>
        <v>-37</v>
      </c>
      <c r="V85" s="116">
        <f t="shared" si="83"/>
        <v>-12.333333333333334</v>
      </c>
    </row>
    <row r="86" spans="1:22" ht="15.6" customHeight="1" x14ac:dyDescent="0.2">
      <c r="A86" s="625">
        <v>61</v>
      </c>
      <c r="B86" s="353" t="s">
        <v>56</v>
      </c>
      <c r="C86" s="664">
        <v>11</v>
      </c>
      <c r="D86" s="665">
        <v>3</v>
      </c>
      <c r="E86" s="730">
        <v>3</v>
      </c>
      <c r="F86" s="731">
        <v>0</v>
      </c>
      <c r="G86" s="731">
        <v>2</v>
      </c>
      <c r="H86" s="731">
        <v>0</v>
      </c>
      <c r="I86" s="732">
        <v>0</v>
      </c>
      <c r="J86" s="774">
        <v>346</v>
      </c>
      <c r="K86" s="775">
        <v>7</v>
      </c>
      <c r="L86" s="775">
        <v>22</v>
      </c>
      <c r="M86" s="775">
        <v>0</v>
      </c>
      <c r="N86" s="776">
        <v>22</v>
      </c>
      <c r="O86" s="68">
        <v>0</v>
      </c>
      <c r="P86" s="126">
        <v>0</v>
      </c>
      <c r="Q86" s="75">
        <f t="shared" si="80"/>
        <v>416</v>
      </c>
      <c r="R86" s="402">
        <f t="shared" si="81"/>
        <v>416</v>
      </c>
      <c r="S86" s="102">
        <v>1</v>
      </c>
      <c r="T86" s="115">
        <v>376</v>
      </c>
      <c r="U86" s="66">
        <f>R86-T86</f>
        <v>40</v>
      </c>
      <c r="V86" s="116">
        <f t="shared" si="83"/>
        <v>10.638297872340425</v>
      </c>
    </row>
    <row r="87" spans="1:22" ht="15.6" customHeight="1" x14ac:dyDescent="0.2">
      <c r="A87" s="626">
        <v>62</v>
      </c>
      <c r="B87" s="353" t="s">
        <v>120</v>
      </c>
      <c r="C87" s="664">
        <v>8</v>
      </c>
      <c r="D87" s="665">
        <v>5</v>
      </c>
      <c r="E87" s="730">
        <v>1</v>
      </c>
      <c r="F87" s="731">
        <v>3</v>
      </c>
      <c r="G87" s="731">
        <v>4</v>
      </c>
      <c r="H87" s="731">
        <v>0</v>
      </c>
      <c r="I87" s="732">
        <v>1</v>
      </c>
      <c r="J87" s="774">
        <v>22</v>
      </c>
      <c r="K87" s="775">
        <v>3</v>
      </c>
      <c r="L87" s="775">
        <v>49</v>
      </c>
      <c r="M87" s="775">
        <v>4</v>
      </c>
      <c r="N87" s="776">
        <v>2</v>
      </c>
      <c r="O87" s="68">
        <v>0</v>
      </c>
      <c r="P87" s="126">
        <v>0</v>
      </c>
      <c r="Q87" s="75">
        <f t="shared" si="80"/>
        <v>102</v>
      </c>
      <c r="R87" s="402">
        <f t="shared" si="81"/>
        <v>102</v>
      </c>
      <c r="S87" s="102">
        <v>1</v>
      </c>
      <c r="T87" s="115">
        <v>150</v>
      </c>
      <c r="U87" s="66">
        <f>R87-T87</f>
        <v>-48</v>
      </c>
      <c r="V87" s="116">
        <f t="shared" si="83"/>
        <v>-32</v>
      </c>
    </row>
    <row r="88" spans="1:22" ht="15.6" customHeight="1" thickBot="1" x14ac:dyDescent="0.25">
      <c r="A88" s="625">
        <v>63</v>
      </c>
      <c r="B88" s="353" t="s">
        <v>40</v>
      </c>
      <c r="C88" s="666">
        <v>8</v>
      </c>
      <c r="D88" s="667">
        <v>2</v>
      </c>
      <c r="E88" s="733">
        <v>5</v>
      </c>
      <c r="F88" s="734">
        <v>1</v>
      </c>
      <c r="G88" s="734">
        <v>3</v>
      </c>
      <c r="H88" s="734">
        <v>1</v>
      </c>
      <c r="I88" s="735">
        <v>9</v>
      </c>
      <c r="J88" s="777">
        <v>43</v>
      </c>
      <c r="K88" s="778">
        <v>3</v>
      </c>
      <c r="L88" s="778">
        <v>44</v>
      </c>
      <c r="M88" s="778">
        <v>0</v>
      </c>
      <c r="N88" s="779">
        <v>223</v>
      </c>
      <c r="O88" s="68">
        <v>0</v>
      </c>
      <c r="P88" s="126">
        <v>0</v>
      </c>
      <c r="Q88" s="75">
        <f t="shared" si="80"/>
        <v>342</v>
      </c>
      <c r="R88" s="402">
        <f t="shared" si="81"/>
        <v>342</v>
      </c>
      <c r="S88" s="102">
        <v>1</v>
      </c>
      <c r="T88" s="115">
        <v>901</v>
      </c>
      <c r="U88" s="66">
        <f t="shared" si="82"/>
        <v>-559</v>
      </c>
      <c r="V88" s="116">
        <f>((R88-T88)/T88)*100</f>
        <v>-62.042175360710317</v>
      </c>
    </row>
    <row r="89" spans="1:22" ht="15.6" customHeight="1" x14ac:dyDescent="0.2">
      <c r="A89" s="626"/>
      <c r="B89" s="73" t="s">
        <v>23</v>
      </c>
      <c r="C89" s="705">
        <f t="shared" ref="C89:D89" si="84">SUM(C82:C88)</f>
        <v>60</v>
      </c>
      <c r="D89" s="669">
        <f t="shared" si="84"/>
        <v>18</v>
      </c>
      <c r="E89" s="720">
        <f t="shared" ref="E89:N89" si="85">SUM(E82:E88)</f>
        <v>21</v>
      </c>
      <c r="F89" s="720">
        <f t="shared" si="85"/>
        <v>29</v>
      </c>
      <c r="G89" s="720">
        <f t="shared" si="85"/>
        <v>80</v>
      </c>
      <c r="H89" s="720">
        <f t="shared" si="85"/>
        <v>6</v>
      </c>
      <c r="I89" s="720">
        <f t="shared" si="85"/>
        <v>14</v>
      </c>
      <c r="J89" s="764">
        <f t="shared" si="85"/>
        <v>1284</v>
      </c>
      <c r="K89" s="764">
        <f t="shared" si="85"/>
        <v>32</v>
      </c>
      <c r="L89" s="764">
        <f t="shared" si="85"/>
        <v>441</v>
      </c>
      <c r="M89" s="764">
        <f t="shared" si="85"/>
        <v>8</v>
      </c>
      <c r="N89" s="764">
        <f t="shared" si="85"/>
        <v>279</v>
      </c>
      <c r="O89" s="406">
        <f>SUM(O82:O88)</f>
        <v>3</v>
      </c>
      <c r="P89" s="406">
        <f>SUM(P82:P88)</f>
        <v>4</v>
      </c>
      <c r="Q89" s="406">
        <f>SUM(Q82:Q88)</f>
        <v>2272</v>
      </c>
      <c r="R89" s="403">
        <f>SUM(R82:R88)</f>
        <v>2279</v>
      </c>
      <c r="S89" s="102"/>
      <c r="T89" s="115">
        <v>3506</v>
      </c>
      <c r="U89" s="66">
        <f t="shared" si="82"/>
        <v>-1227</v>
      </c>
      <c r="V89" s="116">
        <f t="shared" si="83"/>
        <v>-34.997147746719911</v>
      </c>
    </row>
    <row r="90" spans="1:22" ht="15.6" customHeight="1" thickBot="1" x14ac:dyDescent="0.25">
      <c r="A90" s="627"/>
      <c r="B90" s="628" t="s">
        <v>27</v>
      </c>
      <c r="C90" s="702">
        <f t="shared" ref="C90:R90" si="86">C89/$R89*100</f>
        <v>2.6327336551118909</v>
      </c>
      <c r="D90" s="704">
        <f t="shared" si="86"/>
        <v>0.78982009653356733</v>
      </c>
      <c r="E90" s="751">
        <f t="shared" si="86"/>
        <v>0.92145677928916181</v>
      </c>
      <c r="F90" s="751">
        <f t="shared" si="86"/>
        <v>1.2724879333040808</v>
      </c>
      <c r="G90" s="751">
        <f t="shared" si="86"/>
        <v>3.5103115401491887</v>
      </c>
      <c r="H90" s="751">
        <f t="shared" si="86"/>
        <v>0.26327336551118913</v>
      </c>
      <c r="I90" s="751">
        <f t="shared" si="86"/>
        <v>0.61430451952610798</v>
      </c>
      <c r="J90" s="784">
        <f t="shared" si="86"/>
        <v>56.340500219394471</v>
      </c>
      <c r="K90" s="784">
        <f t="shared" si="86"/>
        <v>1.4041246160596754</v>
      </c>
      <c r="L90" s="784">
        <f t="shared" si="86"/>
        <v>19.350592365072401</v>
      </c>
      <c r="M90" s="784">
        <f t="shared" si="86"/>
        <v>0.35103115401491886</v>
      </c>
      <c r="N90" s="784">
        <f t="shared" si="86"/>
        <v>12.242211496270293</v>
      </c>
      <c r="O90" s="364">
        <f t="shared" si="86"/>
        <v>0.13163668275559456</v>
      </c>
      <c r="P90" s="364">
        <f t="shared" si="86"/>
        <v>0.17551557700745943</v>
      </c>
      <c r="Q90" s="364">
        <f t="shared" si="86"/>
        <v>99.692847740236942</v>
      </c>
      <c r="R90" s="7">
        <f t="shared" si="86"/>
        <v>100</v>
      </c>
      <c r="S90" s="103"/>
      <c r="T90" s="122"/>
      <c r="U90" s="123"/>
      <c r="V90" s="124"/>
    </row>
    <row r="91" spans="1:22" ht="15.6" customHeight="1" thickBot="1" x14ac:dyDescent="0.25">
      <c r="A91" s="623" t="s">
        <v>11</v>
      </c>
      <c r="B91" s="631" t="s">
        <v>5</v>
      </c>
      <c r="C91" s="699" t="s">
        <v>12</v>
      </c>
      <c r="D91" s="700" t="s">
        <v>13</v>
      </c>
      <c r="E91" s="708" t="s">
        <v>12</v>
      </c>
      <c r="F91" s="709" t="s">
        <v>13</v>
      </c>
      <c r="G91" s="709" t="s">
        <v>14</v>
      </c>
      <c r="H91" s="709" t="s">
        <v>15</v>
      </c>
      <c r="I91" s="710" t="s">
        <v>16</v>
      </c>
      <c r="J91" s="752" t="s">
        <v>12</v>
      </c>
      <c r="K91" s="753" t="s">
        <v>13</v>
      </c>
      <c r="L91" s="753" t="s">
        <v>14</v>
      </c>
      <c r="M91" s="753" t="s">
        <v>15</v>
      </c>
      <c r="N91" s="754" t="s">
        <v>16</v>
      </c>
      <c r="O91" s="638" t="s">
        <v>18</v>
      </c>
      <c r="P91" s="639" t="s">
        <v>19</v>
      </c>
      <c r="Q91" s="541" t="s">
        <v>20</v>
      </c>
      <c r="R91" s="132" t="s">
        <v>21</v>
      </c>
      <c r="S91" s="379" t="s">
        <v>81</v>
      </c>
      <c r="T91" s="221" t="s">
        <v>121</v>
      </c>
      <c r="U91" s="139" t="s">
        <v>89</v>
      </c>
      <c r="V91" s="84" t="s">
        <v>90</v>
      </c>
    </row>
    <row r="92" spans="1:22" ht="15.6" customHeight="1" x14ac:dyDescent="0.2">
      <c r="A92" s="625">
        <v>64</v>
      </c>
      <c r="B92" s="352" t="s">
        <v>41</v>
      </c>
      <c r="C92" s="688">
        <v>4</v>
      </c>
      <c r="D92" s="689">
        <v>3</v>
      </c>
      <c r="E92" s="727">
        <v>2</v>
      </c>
      <c r="F92" s="728">
        <v>46</v>
      </c>
      <c r="G92" s="728">
        <v>5</v>
      </c>
      <c r="H92" s="728">
        <v>1</v>
      </c>
      <c r="I92" s="729">
        <v>1</v>
      </c>
      <c r="J92" s="771">
        <v>23</v>
      </c>
      <c r="K92" s="772">
        <v>0</v>
      </c>
      <c r="L92" s="772">
        <v>88</v>
      </c>
      <c r="M92" s="772">
        <v>12</v>
      </c>
      <c r="N92" s="773">
        <v>8</v>
      </c>
      <c r="O92" s="640">
        <v>3</v>
      </c>
      <c r="P92" s="641">
        <v>6</v>
      </c>
      <c r="Q92" s="542">
        <f t="shared" ref="Q92:Q98" si="87">SUM(C92:N92)</f>
        <v>193</v>
      </c>
      <c r="R92" s="609">
        <f t="shared" ref="R92:R98" si="88">SUM(C92:P92)</f>
        <v>202</v>
      </c>
      <c r="S92" s="101">
        <v>1</v>
      </c>
      <c r="T92" s="156">
        <v>177</v>
      </c>
      <c r="U92" s="67">
        <f>R92-T92</f>
        <v>25</v>
      </c>
      <c r="V92" s="157">
        <f>((R92-T92)/T92)*100</f>
        <v>14.124293785310735</v>
      </c>
    </row>
    <row r="93" spans="1:22" ht="15.6" customHeight="1" x14ac:dyDescent="0.2">
      <c r="A93" s="626">
        <v>65</v>
      </c>
      <c r="B93" s="353" t="s">
        <v>42</v>
      </c>
      <c r="C93" s="664">
        <v>10</v>
      </c>
      <c r="D93" s="665">
        <v>0</v>
      </c>
      <c r="E93" s="730">
        <v>7</v>
      </c>
      <c r="F93" s="731">
        <v>6</v>
      </c>
      <c r="G93" s="731">
        <v>26</v>
      </c>
      <c r="H93" s="731">
        <v>6</v>
      </c>
      <c r="I93" s="732">
        <v>6</v>
      </c>
      <c r="J93" s="774">
        <v>53</v>
      </c>
      <c r="K93" s="775">
        <v>14</v>
      </c>
      <c r="L93" s="775">
        <v>138</v>
      </c>
      <c r="M93" s="775">
        <v>4</v>
      </c>
      <c r="N93" s="776">
        <v>147</v>
      </c>
      <c r="O93" s="530">
        <v>0</v>
      </c>
      <c r="P93" s="642">
        <v>0</v>
      </c>
      <c r="Q93" s="21">
        <f t="shared" si="87"/>
        <v>417</v>
      </c>
      <c r="R93" s="403">
        <f t="shared" si="88"/>
        <v>417</v>
      </c>
      <c r="S93" s="102">
        <v>1</v>
      </c>
      <c r="T93" s="146">
        <v>321</v>
      </c>
      <c r="U93" s="66">
        <f t="shared" ref="U93:U98" si="89">R93-T93</f>
        <v>96</v>
      </c>
      <c r="V93" s="116">
        <f t="shared" ref="V93:V98" si="90">((R93-T93)/T93)*100</f>
        <v>29.906542056074763</v>
      </c>
    </row>
    <row r="94" spans="1:22" ht="15.6" customHeight="1" x14ac:dyDescent="0.2">
      <c r="A94" s="625">
        <v>66</v>
      </c>
      <c r="B94" s="353" t="s">
        <v>43</v>
      </c>
      <c r="C94" s="664">
        <v>79</v>
      </c>
      <c r="D94" s="665">
        <v>0</v>
      </c>
      <c r="E94" s="730">
        <v>5</v>
      </c>
      <c r="F94" s="731">
        <v>4</v>
      </c>
      <c r="G94" s="731">
        <v>10</v>
      </c>
      <c r="H94" s="731">
        <v>3</v>
      </c>
      <c r="I94" s="732">
        <v>4</v>
      </c>
      <c r="J94" s="774">
        <v>39</v>
      </c>
      <c r="K94" s="775">
        <v>1</v>
      </c>
      <c r="L94" s="775">
        <v>16</v>
      </c>
      <c r="M94" s="775">
        <v>1</v>
      </c>
      <c r="N94" s="776">
        <v>10</v>
      </c>
      <c r="O94" s="530">
        <v>0</v>
      </c>
      <c r="P94" s="642">
        <v>0</v>
      </c>
      <c r="Q94" s="21">
        <f t="shared" si="87"/>
        <v>172</v>
      </c>
      <c r="R94" s="403">
        <f t="shared" si="88"/>
        <v>172</v>
      </c>
      <c r="S94" s="102">
        <v>1</v>
      </c>
      <c r="T94" s="146">
        <v>53</v>
      </c>
      <c r="U94" s="66">
        <f>R94-T94</f>
        <v>119</v>
      </c>
      <c r="V94" s="116">
        <f t="shared" si="90"/>
        <v>224.52830188679246</v>
      </c>
    </row>
    <row r="95" spans="1:22" ht="15.6" customHeight="1" x14ac:dyDescent="0.2">
      <c r="A95" s="626">
        <v>67</v>
      </c>
      <c r="B95" s="353" t="s">
        <v>57</v>
      </c>
      <c r="C95" s="664">
        <v>6</v>
      </c>
      <c r="D95" s="665">
        <v>4</v>
      </c>
      <c r="E95" s="730">
        <v>29</v>
      </c>
      <c r="F95" s="731">
        <v>20</v>
      </c>
      <c r="G95" s="731">
        <v>20</v>
      </c>
      <c r="H95" s="731">
        <v>6</v>
      </c>
      <c r="I95" s="732">
        <v>12</v>
      </c>
      <c r="J95" s="774">
        <v>128</v>
      </c>
      <c r="K95" s="775">
        <v>13</v>
      </c>
      <c r="L95" s="775">
        <v>60</v>
      </c>
      <c r="M95" s="775">
        <v>2</v>
      </c>
      <c r="N95" s="776">
        <v>59</v>
      </c>
      <c r="O95" s="530">
        <v>8</v>
      </c>
      <c r="P95" s="642">
        <v>8</v>
      </c>
      <c r="Q95" s="21">
        <f t="shared" si="87"/>
        <v>359</v>
      </c>
      <c r="R95" s="403">
        <f t="shared" si="88"/>
        <v>375</v>
      </c>
      <c r="S95" s="102">
        <v>1</v>
      </c>
      <c r="T95" s="146">
        <v>296</v>
      </c>
      <c r="U95" s="66">
        <f t="shared" si="89"/>
        <v>79</v>
      </c>
      <c r="V95" s="116">
        <f t="shared" si="90"/>
        <v>26.689189189189189</v>
      </c>
    </row>
    <row r="96" spans="1:22" ht="15.6" customHeight="1" x14ac:dyDescent="0.2">
      <c r="A96" s="625">
        <v>68</v>
      </c>
      <c r="B96" s="353" t="s">
        <v>59</v>
      </c>
      <c r="C96" s="664">
        <v>37</v>
      </c>
      <c r="D96" s="665">
        <v>10</v>
      </c>
      <c r="E96" s="730">
        <v>19</v>
      </c>
      <c r="F96" s="731">
        <v>24</v>
      </c>
      <c r="G96" s="731">
        <v>11</v>
      </c>
      <c r="H96" s="731">
        <v>7</v>
      </c>
      <c r="I96" s="732">
        <v>39</v>
      </c>
      <c r="J96" s="774">
        <v>185</v>
      </c>
      <c r="K96" s="775">
        <v>13</v>
      </c>
      <c r="L96" s="775">
        <v>67</v>
      </c>
      <c r="M96" s="775">
        <v>0</v>
      </c>
      <c r="N96" s="776">
        <v>69</v>
      </c>
      <c r="O96" s="530">
        <v>204</v>
      </c>
      <c r="P96" s="642">
        <v>7</v>
      </c>
      <c r="Q96" s="21">
        <f t="shared" si="87"/>
        <v>481</v>
      </c>
      <c r="R96" s="403">
        <f t="shared" si="88"/>
        <v>692</v>
      </c>
      <c r="S96" s="102">
        <v>1</v>
      </c>
      <c r="T96" s="146">
        <v>672</v>
      </c>
      <c r="U96" s="66">
        <f t="shared" si="89"/>
        <v>20</v>
      </c>
      <c r="V96" s="116">
        <f t="shared" si="90"/>
        <v>2.9761904761904758</v>
      </c>
    </row>
    <row r="97" spans="1:22" ht="15.6" customHeight="1" x14ac:dyDescent="0.2">
      <c r="A97" s="626">
        <v>69</v>
      </c>
      <c r="B97" s="353" t="s">
        <v>58</v>
      </c>
      <c r="C97" s="664">
        <v>7</v>
      </c>
      <c r="D97" s="665">
        <v>27</v>
      </c>
      <c r="E97" s="730">
        <v>9</v>
      </c>
      <c r="F97" s="731">
        <v>28</v>
      </c>
      <c r="G97" s="731">
        <v>5</v>
      </c>
      <c r="H97" s="731">
        <v>4</v>
      </c>
      <c r="I97" s="732">
        <v>3</v>
      </c>
      <c r="J97" s="774">
        <v>57</v>
      </c>
      <c r="K97" s="775">
        <v>22</v>
      </c>
      <c r="L97" s="775">
        <v>67</v>
      </c>
      <c r="M97" s="775">
        <v>6</v>
      </c>
      <c r="N97" s="776">
        <v>16</v>
      </c>
      <c r="O97" s="530">
        <v>16</v>
      </c>
      <c r="P97" s="642">
        <v>4</v>
      </c>
      <c r="Q97" s="21">
        <f t="shared" si="87"/>
        <v>251</v>
      </c>
      <c r="R97" s="403">
        <f t="shared" si="88"/>
        <v>271</v>
      </c>
      <c r="S97" s="102">
        <v>1</v>
      </c>
      <c r="T97" s="146">
        <v>54</v>
      </c>
      <c r="U97" s="66">
        <f t="shared" si="89"/>
        <v>217</v>
      </c>
      <c r="V97" s="116">
        <f t="shared" si="90"/>
        <v>401.85185185185179</v>
      </c>
    </row>
    <row r="98" spans="1:22" ht="15.6" customHeight="1" thickBot="1" x14ac:dyDescent="0.25">
      <c r="A98" s="625">
        <v>70</v>
      </c>
      <c r="B98" s="353" t="s">
        <v>44</v>
      </c>
      <c r="C98" s="666">
        <v>19</v>
      </c>
      <c r="D98" s="667">
        <v>19</v>
      </c>
      <c r="E98" s="733">
        <v>23</v>
      </c>
      <c r="F98" s="734">
        <v>22</v>
      </c>
      <c r="G98" s="734">
        <v>16</v>
      </c>
      <c r="H98" s="734">
        <v>8</v>
      </c>
      <c r="I98" s="735">
        <v>11</v>
      </c>
      <c r="J98" s="777">
        <v>103</v>
      </c>
      <c r="K98" s="778">
        <v>21</v>
      </c>
      <c r="L98" s="778">
        <v>130</v>
      </c>
      <c r="M98" s="778">
        <v>14</v>
      </c>
      <c r="N98" s="779">
        <v>40</v>
      </c>
      <c r="O98" s="643">
        <v>0</v>
      </c>
      <c r="P98" s="644">
        <v>0</v>
      </c>
      <c r="Q98" s="340">
        <f t="shared" si="87"/>
        <v>426</v>
      </c>
      <c r="R98" s="403">
        <f t="shared" si="88"/>
        <v>426</v>
      </c>
      <c r="S98" s="102">
        <v>1</v>
      </c>
      <c r="T98" s="146">
        <v>81</v>
      </c>
      <c r="U98" s="66">
        <f t="shared" si="89"/>
        <v>345</v>
      </c>
      <c r="V98" s="116">
        <f t="shared" si="90"/>
        <v>425.92592592592598</v>
      </c>
    </row>
    <row r="99" spans="1:22" ht="15.6" customHeight="1" x14ac:dyDescent="0.25">
      <c r="A99" s="632"/>
      <c r="B99" s="353" t="s">
        <v>23</v>
      </c>
      <c r="C99" s="691">
        <f t="shared" ref="C99:D99" si="91">SUM(C92:C98)</f>
        <v>162</v>
      </c>
      <c r="D99" s="691">
        <f t="shared" si="91"/>
        <v>63</v>
      </c>
      <c r="E99" s="736">
        <f t="shared" ref="E99:N99" si="92">SUM(E92:E98)</f>
        <v>94</v>
      </c>
      <c r="F99" s="736">
        <f t="shared" si="92"/>
        <v>150</v>
      </c>
      <c r="G99" s="736">
        <f t="shared" si="92"/>
        <v>93</v>
      </c>
      <c r="H99" s="736">
        <f t="shared" si="92"/>
        <v>35</v>
      </c>
      <c r="I99" s="736">
        <f t="shared" si="92"/>
        <v>76</v>
      </c>
      <c r="J99" s="780">
        <f t="shared" si="92"/>
        <v>588</v>
      </c>
      <c r="K99" s="780">
        <f t="shared" si="92"/>
        <v>84</v>
      </c>
      <c r="L99" s="780">
        <f t="shared" si="92"/>
        <v>566</v>
      </c>
      <c r="M99" s="780">
        <f t="shared" si="92"/>
        <v>39</v>
      </c>
      <c r="N99" s="764">
        <f t="shared" si="92"/>
        <v>349</v>
      </c>
      <c r="O99" s="11">
        <f>SUM(O92:O98)</f>
        <v>231</v>
      </c>
      <c r="P99" s="11">
        <f>SUM(P92:P98)</f>
        <v>25</v>
      </c>
      <c r="Q99" s="11">
        <f>SUM(Q92:Q98)</f>
        <v>2299</v>
      </c>
      <c r="R99" s="403">
        <f>SUM(R92:R98)</f>
        <v>2555</v>
      </c>
      <c r="S99" s="149"/>
      <c r="T99" s="146">
        <v>1654</v>
      </c>
      <c r="U99" s="66">
        <f>R99-T99</f>
        <v>901</v>
      </c>
      <c r="V99" s="116">
        <f>((R99-T99)/T99)*100</f>
        <v>54.474002418379683</v>
      </c>
    </row>
    <row r="100" spans="1:22" ht="15.6" customHeight="1" thickBot="1" x14ac:dyDescent="0.3">
      <c r="A100" s="633"/>
      <c r="B100" s="74" t="s">
        <v>27</v>
      </c>
      <c r="C100" s="706">
        <f t="shared" ref="C100:R100" si="93">C99/$R99*100</f>
        <v>6.340508806262231</v>
      </c>
      <c r="D100" s="685">
        <f t="shared" si="93"/>
        <v>2.4657534246575343</v>
      </c>
      <c r="E100" s="745">
        <f t="shared" si="93"/>
        <v>3.679060665362035</v>
      </c>
      <c r="F100" s="745">
        <f t="shared" si="93"/>
        <v>5.8708414872798436</v>
      </c>
      <c r="G100" s="745">
        <f t="shared" si="93"/>
        <v>3.639921722113503</v>
      </c>
      <c r="H100" s="745">
        <f t="shared" si="93"/>
        <v>1.3698630136986301</v>
      </c>
      <c r="I100" s="745">
        <f t="shared" si="93"/>
        <v>2.9745596868884538</v>
      </c>
      <c r="J100" s="786">
        <f t="shared" si="93"/>
        <v>23.013698630136986</v>
      </c>
      <c r="K100" s="786">
        <f t="shared" si="93"/>
        <v>3.2876712328767121</v>
      </c>
      <c r="L100" s="786">
        <f t="shared" si="93"/>
        <v>22.152641878669279</v>
      </c>
      <c r="M100" s="786">
        <f t="shared" si="93"/>
        <v>1.5264187866927592</v>
      </c>
      <c r="N100" s="786">
        <f t="shared" si="93"/>
        <v>13.659491193737768</v>
      </c>
      <c r="O100" s="425">
        <f t="shared" si="93"/>
        <v>9.0410958904109595</v>
      </c>
      <c r="P100" s="425">
        <f t="shared" si="93"/>
        <v>0.97847358121330719</v>
      </c>
      <c r="Q100" s="425">
        <f t="shared" si="93"/>
        <v>89.980430528375734</v>
      </c>
      <c r="R100" s="587">
        <f t="shared" si="93"/>
        <v>100</v>
      </c>
      <c r="S100" s="150"/>
      <c r="T100" s="147">
        <v>100</v>
      </c>
      <c r="U100" s="118"/>
      <c r="V100" s="119"/>
    </row>
    <row r="101" spans="1:22" ht="15.6" customHeight="1" x14ac:dyDescent="0.25">
      <c r="A101" s="634"/>
      <c r="B101" s="656" t="s">
        <v>140</v>
      </c>
      <c r="C101" s="794">
        <f>SUM(C10,C24,C33,C43,C53,C62,C69,C79,C89,C99)</f>
        <v>2025</v>
      </c>
      <c r="D101" s="794">
        <f t="shared" ref="D101:R101" si="94">SUM(D10,D24,D33,D43,D53,D62,D69,D79,D89,D99)</f>
        <v>2778</v>
      </c>
      <c r="E101" s="795">
        <f t="shared" si="94"/>
        <v>718</v>
      </c>
      <c r="F101" s="795">
        <f>SUM(F10,F24,F33,F43,F53,F62,F69,F79,F89,F99)</f>
        <v>2151</v>
      </c>
      <c r="G101" s="795">
        <f t="shared" si="94"/>
        <v>670</v>
      </c>
      <c r="H101" s="795">
        <f t="shared" si="94"/>
        <v>581</v>
      </c>
      <c r="I101" s="795">
        <f t="shared" si="94"/>
        <v>1921</v>
      </c>
      <c r="J101" s="707">
        <f t="shared" si="94"/>
        <v>2952</v>
      </c>
      <c r="K101" s="707">
        <f t="shared" si="94"/>
        <v>564</v>
      </c>
      <c r="L101" s="707">
        <f t="shared" si="94"/>
        <v>1753</v>
      </c>
      <c r="M101" s="707">
        <f t="shared" si="94"/>
        <v>450</v>
      </c>
      <c r="N101" s="707">
        <f t="shared" si="94"/>
        <v>1354</v>
      </c>
      <c r="O101" s="655">
        <f t="shared" si="94"/>
        <v>456</v>
      </c>
      <c r="P101" s="655">
        <f t="shared" si="94"/>
        <v>80</v>
      </c>
      <c r="Q101" s="655">
        <f t="shared" si="94"/>
        <v>17907</v>
      </c>
      <c r="R101" s="655">
        <f t="shared" si="94"/>
        <v>18453</v>
      </c>
      <c r="S101" s="391"/>
      <c r="T101" s="388">
        <v>7572</v>
      </c>
      <c r="U101" s="389"/>
      <c r="V101" s="390"/>
    </row>
    <row r="102" spans="1:22" ht="15.6" customHeight="1" thickBot="1" x14ac:dyDescent="0.3">
      <c r="A102" s="635"/>
      <c r="B102" s="636" t="s">
        <v>27</v>
      </c>
      <c r="C102" s="502">
        <f>C101/$R101*100</f>
        <v>10.973825394244837</v>
      </c>
      <c r="D102" s="502">
        <f>D101/$R101*100</f>
        <v>15.054462688993658</v>
      </c>
      <c r="E102" s="721">
        <f t="shared" ref="E102:R102" si="95">E101/$R101*100</f>
        <v>3.890966238551997</v>
      </c>
      <c r="F102" s="721">
        <f t="shared" si="95"/>
        <v>11.656641196553407</v>
      </c>
      <c r="G102" s="721">
        <f t="shared" si="95"/>
        <v>3.6308459329106375</v>
      </c>
      <c r="H102" s="721">
        <f t="shared" si="95"/>
        <v>3.1485395328672845</v>
      </c>
      <c r="I102" s="721">
        <f t="shared" si="95"/>
        <v>10.410231398688561</v>
      </c>
      <c r="J102" s="765">
        <f t="shared" si="95"/>
        <v>15.997398796943587</v>
      </c>
      <c r="K102" s="765">
        <f t="shared" si="95"/>
        <v>3.0564135912859696</v>
      </c>
      <c r="L102" s="765">
        <f t="shared" si="95"/>
        <v>9.4998103289438021</v>
      </c>
      <c r="M102" s="765">
        <f t="shared" si="95"/>
        <v>2.4386278653877418</v>
      </c>
      <c r="N102" s="765">
        <f t="shared" si="95"/>
        <v>7.337560288300006</v>
      </c>
      <c r="O102" s="502">
        <f t="shared" si="95"/>
        <v>2.4711429035929116</v>
      </c>
      <c r="P102" s="502">
        <f t="shared" si="95"/>
        <v>0.43353384273559858</v>
      </c>
      <c r="Q102" s="502">
        <f t="shared" si="95"/>
        <v>97.04113152332954</v>
      </c>
      <c r="R102" s="502">
        <f t="shared" si="95"/>
        <v>100</v>
      </c>
      <c r="S102" s="391"/>
      <c r="T102" s="388"/>
      <c r="U102" s="389"/>
      <c r="V102" s="390"/>
    </row>
    <row r="103" spans="1:22" ht="15.6" customHeight="1" x14ac:dyDescent="0.2">
      <c r="C103" s="591"/>
      <c r="D103" s="592"/>
      <c r="E103" s="592"/>
      <c r="F103" s="592"/>
      <c r="G103" s="592"/>
      <c r="O103" s="592"/>
      <c r="P103" s="592"/>
      <c r="Q103" s="593"/>
      <c r="S103" s="176"/>
      <c r="T103" s="169"/>
      <c r="U103" s="169"/>
      <c r="V103" s="171"/>
    </row>
    <row r="104" spans="1:22" ht="15.6" customHeight="1" x14ac:dyDescent="0.25">
      <c r="B104" s="1"/>
      <c r="C104" s="1"/>
      <c r="D104" s="1"/>
      <c r="E104" s="1"/>
      <c r="F104" s="1"/>
      <c r="G104" s="1"/>
      <c r="O104" s="1"/>
      <c r="P104" s="1"/>
      <c r="S104" s="66" t="s">
        <v>80</v>
      </c>
      <c r="T104" s="167"/>
      <c r="U104" s="167"/>
      <c r="V104" s="171"/>
    </row>
    <row r="105" spans="1:22" ht="15.6" customHeight="1" x14ac:dyDescent="0.25">
      <c r="B105" s="1" t="s">
        <v>23</v>
      </c>
      <c r="D105" s="2"/>
      <c r="E105" s="3"/>
      <c r="F105" s="3"/>
      <c r="G105" s="3"/>
      <c r="O105" s="11">
        <f>SUM(O10,O24,O33,O43,O53,O62,O79,O89,O99)</f>
        <v>456</v>
      </c>
      <c r="P105" s="315">
        <f>SUM(P10,P24,P33,P43,P53,P62,P79,P89,P99)</f>
        <v>80</v>
      </c>
      <c r="Q105" s="315">
        <f>SUM(Q10,Q24,Q33,Q43,Q53,Q62,Q79,Q89,Q99)</f>
        <v>16866</v>
      </c>
      <c r="R105" s="594">
        <f>SUM(R10,R24,R33,R43,R53,R62,R69,R79,R89,R99)</f>
        <v>18453</v>
      </c>
      <c r="S105" s="66">
        <f>SUM(S2:S100)</f>
        <v>70</v>
      </c>
      <c r="T105" s="167">
        <v>13548</v>
      </c>
      <c r="U105" s="167">
        <f t="shared" ref="U105" si="96">R105-T105</f>
        <v>4905</v>
      </c>
      <c r="V105" s="178">
        <f t="shared" ref="V105" si="97">(U105/T105)*100</f>
        <v>36.204605845881311</v>
      </c>
    </row>
    <row r="106" spans="1:22" ht="15.6" customHeight="1" x14ac:dyDescent="0.25">
      <c r="B106" s="1" t="s">
        <v>27</v>
      </c>
      <c r="C106" s="1"/>
      <c r="D106" s="2"/>
      <c r="E106" s="3"/>
      <c r="F106" s="3"/>
      <c r="G106" s="3"/>
      <c r="O106" s="460">
        <f>O105/$R105*100</f>
        <v>2.4711429035929116</v>
      </c>
      <c r="P106" s="65">
        <f>P105/$R105*100</f>
        <v>0.43353384273559858</v>
      </c>
      <c r="Q106" s="65">
        <f>Q105/$R105*100</f>
        <v>91.399772394732565</v>
      </c>
      <c r="R106" s="7">
        <f>R105/$R105*100</f>
        <v>100</v>
      </c>
      <c r="S106" s="148">
        <f>S105/70*100</f>
        <v>100</v>
      </c>
      <c r="T106" s="167"/>
      <c r="U106" s="167"/>
      <c r="V106" s="171"/>
    </row>
    <row r="110" spans="1:22" ht="15.6" customHeight="1" x14ac:dyDescent="0.25">
      <c r="D110" s="1"/>
      <c r="E110" s="1"/>
      <c r="F110" s="1"/>
      <c r="G110" s="1"/>
      <c r="H110" s="1"/>
      <c r="I110" s="1"/>
      <c r="J110" s="793"/>
      <c r="K110" s="793"/>
      <c r="L110" s="793"/>
      <c r="M110" s="793"/>
      <c r="N110" s="793"/>
      <c r="O110" s="1"/>
      <c r="P110" s="1"/>
      <c r="Q110" s="1"/>
      <c r="R110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"/>
  <sheetViews>
    <sheetView topLeftCell="A79" zoomScale="70" zoomScaleNormal="70" workbookViewId="0">
      <pane xSplit="2" topLeftCell="C1" activePane="topRight" state="frozen"/>
      <selection pane="topRight" activeCell="G77" sqref="G77"/>
    </sheetView>
  </sheetViews>
  <sheetFormatPr baseColWidth="10" defaultRowHeight="12.75" x14ac:dyDescent="0.2"/>
  <cols>
    <col min="1" max="1" width="7" customWidth="1"/>
    <col min="2" max="2" width="34.42578125" customWidth="1"/>
    <col min="3" max="8" width="10.7109375" customWidth="1"/>
    <col min="9" max="10" width="11.5703125" style="161"/>
    <col min="14" max="14" width="11.5703125" style="344"/>
  </cols>
  <sheetData>
    <row r="1" spans="1:16" ht="15.75" customHeight="1" thickBot="1" x14ac:dyDescent="0.25">
      <c r="A1" s="595" t="s">
        <v>11</v>
      </c>
      <c r="B1" s="596" t="s">
        <v>0</v>
      </c>
      <c r="C1" s="86" t="s">
        <v>12</v>
      </c>
      <c r="D1" s="81" t="s">
        <v>13</v>
      </c>
      <c r="E1" s="81" t="s">
        <v>14</v>
      </c>
      <c r="F1" s="81" t="s">
        <v>15</v>
      </c>
      <c r="G1" s="87" t="s">
        <v>16</v>
      </c>
      <c r="H1" s="18"/>
      <c r="I1" s="219" t="s">
        <v>18</v>
      </c>
      <c r="J1" s="223" t="s">
        <v>19</v>
      </c>
      <c r="K1" s="132" t="s">
        <v>20</v>
      </c>
      <c r="L1" s="131" t="s">
        <v>21</v>
      </c>
      <c r="M1" s="220" t="s">
        <v>81</v>
      </c>
      <c r="N1" s="221" t="s">
        <v>121</v>
      </c>
      <c r="O1" s="222" t="s">
        <v>89</v>
      </c>
      <c r="P1" s="223" t="s">
        <v>90</v>
      </c>
    </row>
    <row r="2" spans="1:16" ht="15.75" customHeight="1" x14ac:dyDescent="0.2">
      <c r="A2" s="597">
        <v>1</v>
      </c>
      <c r="B2" s="279" t="s">
        <v>28</v>
      </c>
      <c r="C2" s="88">
        <v>33</v>
      </c>
      <c r="D2" s="12">
        <v>7</v>
      </c>
      <c r="E2" s="12">
        <v>28</v>
      </c>
      <c r="F2" s="12">
        <v>2</v>
      </c>
      <c r="G2" s="89">
        <v>4</v>
      </c>
      <c r="H2" s="18"/>
      <c r="I2" s="94">
        <v>0</v>
      </c>
      <c r="J2" s="128">
        <v>0</v>
      </c>
      <c r="K2" s="361">
        <f>SUM(C2:H2)</f>
        <v>74</v>
      </c>
      <c r="L2" s="313">
        <f>SUM(C2:J2)</f>
        <v>74</v>
      </c>
      <c r="M2" s="44">
        <v>1</v>
      </c>
      <c r="N2" s="218">
        <v>57</v>
      </c>
      <c r="O2" s="45">
        <f>L2-N2</f>
        <v>17</v>
      </c>
      <c r="P2" s="46">
        <f>((L2-N2)/N2)*100</f>
        <v>29.82456140350877</v>
      </c>
    </row>
    <row r="3" spans="1:16" ht="15.75" customHeight="1" x14ac:dyDescent="0.2">
      <c r="A3" s="598">
        <v>2</v>
      </c>
      <c r="B3" s="280" t="s">
        <v>104</v>
      </c>
      <c r="C3" s="90">
        <v>3</v>
      </c>
      <c r="D3" s="5">
        <v>3</v>
      </c>
      <c r="E3" s="5">
        <v>4</v>
      </c>
      <c r="F3" s="5">
        <v>0</v>
      </c>
      <c r="G3" s="91">
        <v>2</v>
      </c>
      <c r="H3" s="18"/>
      <c r="I3" s="68">
        <v>0</v>
      </c>
      <c r="J3" s="126">
        <v>0</v>
      </c>
      <c r="K3" s="361">
        <f>SUM(C3:H3)</f>
        <v>12</v>
      </c>
      <c r="L3" s="313">
        <f t="shared" ref="L3:L10" si="0">SUM(C3:J3)</f>
        <v>12</v>
      </c>
      <c r="M3" s="26">
        <v>1</v>
      </c>
      <c r="N3" s="28">
        <v>8</v>
      </c>
      <c r="O3" s="15">
        <f t="shared" ref="O3:O26" si="1">L3-N3</f>
        <v>4</v>
      </c>
      <c r="P3" s="29">
        <f>((L3-N3)/N3)*100</f>
        <v>50</v>
      </c>
    </row>
    <row r="4" spans="1:16" ht="15.75" customHeight="1" x14ac:dyDescent="0.2">
      <c r="A4" s="598">
        <v>3</v>
      </c>
      <c r="B4" s="280" t="s">
        <v>87</v>
      </c>
      <c r="C4" s="90">
        <v>7</v>
      </c>
      <c r="D4" s="5">
        <v>2</v>
      </c>
      <c r="E4" s="5">
        <v>2</v>
      </c>
      <c r="F4" s="5">
        <v>1</v>
      </c>
      <c r="G4" s="91">
        <v>0</v>
      </c>
      <c r="H4" s="18"/>
      <c r="I4" s="68">
        <v>0</v>
      </c>
      <c r="J4" s="126">
        <v>0</v>
      </c>
      <c r="K4" s="361">
        <f t="shared" ref="K4:K8" si="2">SUM(C4:H4)</f>
        <v>12</v>
      </c>
      <c r="L4" s="313">
        <f t="shared" si="0"/>
        <v>12</v>
      </c>
      <c r="M4" s="26">
        <v>1</v>
      </c>
      <c r="N4" s="28">
        <v>5</v>
      </c>
      <c r="O4" s="15">
        <f t="shared" si="1"/>
        <v>7</v>
      </c>
      <c r="P4" s="29">
        <f>((L4-N4)/N4)*100</f>
        <v>140</v>
      </c>
    </row>
    <row r="5" spans="1:16" ht="15.75" customHeight="1" x14ac:dyDescent="0.2">
      <c r="A5" s="598">
        <v>4</v>
      </c>
      <c r="B5" s="280" t="s">
        <v>29</v>
      </c>
      <c r="C5" s="90">
        <v>18</v>
      </c>
      <c r="D5" s="5">
        <v>6</v>
      </c>
      <c r="E5" s="5">
        <v>10</v>
      </c>
      <c r="F5" s="5">
        <v>0</v>
      </c>
      <c r="G5" s="91">
        <v>4</v>
      </c>
      <c r="H5" s="18"/>
      <c r="I5" s="68">
        <v>0</v>
      </c>
      <c r="J5" s="126">
        <v>0</v>
      </c>
      <c r="K5" s="361">
        <f t="shared" si="2"/>
        <v>38</v>
      </c>
      <c r="L5" s="313">
        <f t="shared" si="0"/>
        <v>38</v>
      </c>
      <c r="M5" s="26">
        <v>1</v>
      </c>
      <c r="N5" s="28">
        <v>13</v>
      </c>
      <c r="O5" s="15">
        <f t="shared" si="1"/>
        <v>25</v>
      </c>
      <c r="P5" s="29">
        <f>((L5-N5)/N5)*100</f>
        <v>192.30769230769232</v>
      </c>
    </row>
    <row r="6" spans="1:16" ht="15.75" customHeight="1" x14ac:dyDescent="0.2">
      <c r="A6" s="598">
        <v>5</v>
      </c>
      <c r="B6" s="280" t="s">
        <v>46</v>
      </c>
      <c r="C6" s="90">
        <v>9</v>
      </c>
      <c r="D6" s="5">
        <v>2</v>
      </c>
      <c r="E6" s="5">
        <v>7</v>
      </c>
      <c r="F6" s="5">
        <v>0</v>
      </c>
      <c r="G6" s="91">
        <v>2</v>
      </c>
      <c r="H6" s="18"/>
      <c r="I6" s="68">
        <v>0</v>
      </c>
      <c r="J6" s="126">
        <v>0</v>
      </c>
      <c r="K6" s="361">
        <f t="shared" si="2"/>
        <v>20</v>
      </c>
      <c r="L6" s="313">
        <f t="shared" si="0"/>
        <v>20</v>
      </c>
      <c r="M6" s="26">
        <v>1</v>
      </c>
      <c r="N6" s="28">
        <v>15</v>
      </c>
      <c r="O6" s="15">
        <f t="shared" si="1"/>
        <v>5</v>
      </c>
      <c r="P6" s="29">
        <f t="shared" ref="P6" si="3">((L6-N6)/N6)*100</f>
        <v>33.333333333333329</v>
      </c>
    </row>
    <row r="7" spans="1:16" ht="15.75" customHeight="1" x14ac:dyDescent="0.2">
      <c r="A7" s="598">
        <v>6</v>
      </c>
      <c r="B7" s="280" t="s">
        <v>88</v>
      </c>
      <c r="C7" s="90">
        <v>15</v>
      </c>
      <c r="D7" s="5">
        <v>0</v>
      </c>
      <c r="E7" s="5">
        <v>1</v>
      </c>
      <c r="F7" s="5">
        <v>0</v>
      </c>
      <c r="G7" s="91">
        <v>0</v>
      </c>
      <c r="H7" s="18"/>
      <c r="I7" s="68">
        <v>0</v>
      </c>
      <c r="J7" s="126">
        <v>0</v>
      </c>
      <c r="K7" s="361">
        <f t="shared" si="2"/>
        <v>16</v>
      </c>
      <c r="L7" s="313">
        <f t="shared" si="0"/>
        <v>16</v>
      </c>
      <c r="M7" s="26">
        <v>1</v>
      </c>
      <c r="N7" s="28">
        <v>12</v>
      </c>
      <c r="O7" s="15">
        <f t="shared" si="1"/>
        <v>4</v>
      </c>
      <c r="P7" s="29">
        <f>((L7-N7)/N7)*100</f>
        <v>33.333333333333329</v>
      </c>
    </row>
    <row r="8" spans="1:16" ht="15.75" customHeight="1" x14ac:dyDescent="0.2">
      <c r="A8" s="598">
        <v>7</v>
      </c>
      <c r="B8" s="280" t="s">
        <v>122</v>
      </c>
      <c r="C8" s="90">
        <v>2</v>
      </c>
      <c r="D8" s="5">
        <v>0</v>
      </c>
      <c r="E8" s="5">
        <v>2</v>
      </c>
      <c r="F8" s="5">
        <v>0</v>
      </c>
      <c r="G8" s="91">
        <v>0</v>
      </c>
      <c r="H8" s="18"/>
      <c r="I8" s="68">
        <v>0</v>
      </c>
      <c r="J8" s="126">
        <v>0</v>
      </c>
      <c r="K8" s="361">
        <f t="shared" si="2"/>
        <v>4</v>
      </c>
      <c r="L8" s="313">
        <f t="shared" si="0"/>
        <v>4</v>
      </c>
      <c r="M8" s="26">
        <v>1</v>
      </c>
      <c r="N8" s="28">
        <v>4</v>
      </c>
      <c r="O8" s="15">
        <f t="shared" si="1"/>
        <v>0</v>
      </c>
      <c r="P8" s="29">
        <f>((L8-N8)/N8)*100</f>
        <v>0</v>
      </c>
    </row>
    <row r="9" spans="1:16" ht="15.75" customHeight="1" x14ac:dyDescent="0.2">
      <c r="A9" s="598">
        <v>8</v>
      </c>
      <c r="B9" s="280" t="s">
        <v>105</v>
      </c>
      <c r="C9" s="90">
        <v>7</v>
      </c>
      <c r="D9" s="5">
        <v>3</v>
      </c>
      <c r="E9" s="5">
        <v>1</v>
      </c>
      <c r="F9" s="5">
        <v>1</v>
      </c>
      <c r="G9" s="91">
        <v>4</v>
      </c>
      <c r="H9" s="18"/>
      <c r="I9" s="68">
        <v>0</v>
      </c>
      <c r="J9" s="126">
        <v>0</v>
      </c>
      <c r="K9" s="361">
        <f>SUM(C9:G9)</f>
        <v>16</v>
      </c>
      <c r="L9" s="313">
        <f>SUM(C9:J9)</f>
        <v>16</v>
      </c>
      <c r="M9" s="26">
        <v>1</v>
      </c>
      <c r="N9" s="28">
        <v>19</v>
      </c>
      <c r="O9" s="15">
        <f t="shared" si="1"/>
        <v>-3</v>
      </c>
      <c r="P9" s="29">
        <f>((L9-N9)/N9)*100</f>
        <v>-15.789473684210526</v>
      </c>
    </row>
    <row r="10" spans="1:16" ht="15.75" customHeight="1" x14ac:dyDescent="0.2">
      <c r="A10" s="598">
        <v>9</v>
      </c>
      <c r="B10" s="280" t="s">
        <v>84</v>
      </c>
      <c r="C10" s="90">
        <v>102</v>
      </c>
      <c r="D10" s="5">
        <v>3</v>
      </c>
      <c r="E10" s="5">
        <v>46</v>
      </c>
      <c r="F10" s="5">
        <v>2</v>
      </c>
      <c r="G10" s="91">
        <v>12</v>
      </c>
      <c r="H10" s="18"/>
      <c r="I10" s="68">
        <v>0</v>
      </c>
      <c r="J10" s="126">
        <v>0</v>
      </c>
      <c r="K10" s="361">
        <f>SUM(C10:H10)</f>
        <v>165</v>
      </c>
      <c r="L10" s="313">
        <f t="shared" si="0"/>
        <v>165</v>
      </c>
      <c r="M10" s="26">
        <v>1</v>
      </c>
      <c r="N10" s="28">
        <v>193</v>
      </c>
      <c r="O10" s="15">
        <f t="shared" si="1"/>
        <v>-28</v>
      </c>
      <c r="P10" s="29">
        <f>((L10-N10)/N10)*100</f>
        <v>-14.507772020725387</v>
      </c>
    </row>
    <row r="11" spans="1:16" ht="15.75" customHeight="1" x14ac:dyDescent="0.2">
      <c r="A11" s="598"/>
      <c r="B11" s="280" t="s">
        <v>23</v>
      </c>
      <c r="C11" s="285">
        <f t="shared" ref="C11:F11" si="4">SUM(C2:C10)</f>
        <v>196</v>
      </c>
      <c r="D11" s="11">
        <f t="shared" si="4"/>
        <v>26</v>
      </c>
      <c r="E11" s="312">
        <f t="shared" si="4"/>
        <v>101</v>
      </c>
      <c r="F11" s="312">
        <f t="shared" si="4"/>
        <v>6</v>
      </c>
      <c r="G11" s="357">
        <f>SUM(G2:G10)</f>
        <v>28</v>
      </c>
      <c r="H11" s="107"/>
      <c r="I11" s="366">
        <f>SUM(I2:I10)</f>
        <v>0</v>
      </c>
      <c r="J11" s="357">
        <f>SUM(J2:J10)</f>
        <v>0</v>
      </c>
      <c r="K11" s="30">
        <f>SUM(K2:K10)</f>
        <v>357</v>
      </c>
      <c r="L11" s="31">
        <f>SUM(L2:L10)</f>
        <v>357</v>
      </c>
      <c r="M11" s="26"/>
      <c r="N11" s="28">
        <v>326</v>
      </c>
      <c r="O11" s="15">
        <f>L11-N11</f>
        <v>31</v>
      </c>
      <c r="P11" s="29">
        <f>((L11-N11)/N11)*100</f>
        <v>9.5092024539877311</v>
      </c>
    </row>
    <row r="12" spans="1:16" ht="15.75" customHeight="1" thickBot="1" x14ac:dyDescent="0.25">
      <c r="A12" s="599"/>
      <c r="B12" s="281" t="s">
        <v>27</v>
      </c>
      <c r="C12" s="321">
        <f>C11/$L11*100</f>
        <v>54.901960784313729</v>
      </c>
      <c r="D12" s="14">
        <f>D11/$L11*100</f>
        <v>7.2829131652661072</v>
      </c>
      <c r="E12" s="33">
        <f>E11/$L11*100</f>
        <v>28.291316526610643</v>
      </c>
      <c r="F12" s="33">
        <f>F11/$L11*100</f>
        <v>1.680672268907563</v>
      </c>
      <c r="G12" s="358">
        <f>G11/$L11*100</f>
        <v>7.8431372549019605</v>
      </c>
      <c r="H12" s="108"/>
      <c r="I12" s="360">
        <f>I11/$L11*100</f>
        <v>0</v>
      </c>
      <c r="J12" s="358">
        <f>J11/$L11*100</f>
        <v>0</v>
      </c>
      <c r="K12" s="347">
        <f>K11/$L11*100</f>
        <v>100</v>
      </c>
      <c r="L12" s="34">
        <f>L11/$L11*100</f>
        <v>100</v>
      </c>
      <c r="M12" s="35"/>
      <c r="N12" s="36"/>
      <c r="O12" s="37"/>
      <c r="P12" s="38"/>
    </row>
    <row r="13" spans="1:16" ht="15.75" customHeight="1" thickBot="1" x14ac:dyDescent="0.25">
      <c r="A13" s="601" t="s">
        <v>11</v>
      </c>
      <c r="B13" s="596" t="s">
        <v>1</v>
      </c>
      <c r="C13" s="323" t="s">
        <v>12</v>
      </c>
      <c r="D13" s="324" t="s">
        <v>13</v>
      </c>
      <c r="E13" s="324" t="s">
        <v>14</v>
      </c>
      <c r="F13" s="324" t="s">
        <v>15</v>
      </c>
      <c r="G13" s="324" t="s">
        <v>16</v>
      </c>
      <c r="H13" s="359" t="s">
        <v>17</v>
      </c>
      <c r="I13" s="295" t="s">
        <v>18</v>
      </c>
      <c r="J13" s="299" t="s">
        <v>19</v>
      </c>
      <c r="K13" s="441" t="s">
        <v>20</v>
      </c>
      <c r="L13" s="25" t="s">
        <v>21</v>
      </c>
      <c r="M13" s="24" t="s">
        <v>81</v>
      </c>
      <c r="N13" s="221" t="s">
        <v>121</v>
      </c>
      <c r="O13" s="16" t="s">
        <v>89</v>
      </c>
      <c r="P13" s="17" t="s">
        <v>90</v>
      </c>
    </row>
    <row r="14" spans="1:16" ht="15.75" customHeight="1" x14ac:dyDescent="0.2">
      <c r="A14" s="343">
        <v>10</v>
      </c>
      <c r="B14" s="348" t="s">
        <v>91</v>
      </c>
      <c r="C14" s="290">
        <v>13</v>
      </c>
      <c r="D14" s="19">
        <v>1</v>
      </c>
      <c r="E14" s="287">
        <v>6</v>
      </c>
      <c r="F14" s="287">
        <v>4</v>
      </c>
      <c r="G14" s="287">
        <v>0</v>
      </c>
      <c r="H14" s="291">
        <v>4</v>
      </c>
      <c r="I14" s="330">
        <v>1</v>
      </c>
      <c r="J14" s="442">
        <v>0</v>
      </c>
      <c r="K14" s="447">
        <f t="shared" ref="K14:K25" si="5">SUM(C14:H14)</f>
        <v>28</v>
      </c>
      <c r="L14" s="603">
        <f t="shared" ref="L14:L26" si="6">SUM(C14:J14)</f>
        <v>29</v>
      </c>
      <c r="M14" s="51">
        <v>1</v>
      </c>
      <c r="N14" s="54">
        <v>22</v>
      </c>
      <c r="O14" s="27">
        <f>L14-N14</f>
        <v>7</v>
      </c>
      <c r="P14" s="52">
        <f>((L14-N14)/N14)*100</f>
        <v>31.818181818181817</v>
      </c>
    </row>
    <row r="15" spans="1:16" ht="15.75" customHeight="1" x14ac:dyDescent="0.2">
      <c r="A15" s="71">
        <v>11</v>
      </c>
      <c r="B15" s="349" t="s">
        <v>124</v>
      </c>
      <c r="C15" s="292">
        <v>27</v>
      </c>
      <c r="D15" s="13">
        <v>1</v>
      </c>
      <c r="E15" s="152">
        <v>0</v>
      </c>
      <c r="F15" s="152">
        <v>5</v>
      </c>
      <c r="G15" s="152">
        <v>0</v>
      </c>
      <c r="H15" s="284">
        <v>1</v>
      </c>
      <c r="I15" s="331">
        <v>0</v>
      </c>
      <c r="J15" s="443">
        <v>0</v>
      </c>
      <c r="K15" s="102">
        <f t="shared" si="5"/>
        <v>34</v>
      </c>
      <c r="L15" s="604">
        <f t="shared" si="6"/>
        <v>34</v>
      </c>
      <c r="M15" s="26">
        <v>1</v>
      </c>
      <c r="N15" s="55"/>
      <c r="O15" s="15">
        <f t="shared" si="1"/>
        <v>34</v>
      </c>
      <c r="P15" s="29" t="e">
        <f>((L15-N15)/N15)*100</f>
        <v>#DIV/0!</v>
      </c>
    </row>
    <row r="16" spans="1:16" ht="15.75" customHeight="1" x14ac:dyDescent="0.2">
      <c r="A16" s="75">
        <v>12</v>
      </c>
      <c r="B16" s="349" t="s">
        <v>123</v>
      </c>
      <c r="C16" s="292">
        <v>8</v>
      </c>
      <c r="D16" s="13">
        <v>0</v>
      </c>
      <c r="E16" s="152">
        <v>5</v>
      </c>
      <c r="F16" s="152">
        <v>0</v>
      </c>
      <c r="G16" s="152">
        <v>4</v>
      </c>
      <c r="H16" s="284">
        <v>0</v>
      </c>
      <c r="I16" s="331">
        <v>0</v>
      </c>
      <c r="J16" s="444">
        <v>0</v>
      </c>
      <c r="K16" s="102">
        <f t="shared" si="5"/>
        <v>17</v>
      </c>
      <c r="L16" s="604">
        <f t="shared" si="6"/>
        <v>17</v>
      </c>
      <c r="M16" s="26">
        <v>1</v>
      </c>
      <c r="N16" s="55">
        <v>7</v>
      </c>
      <c r="O16" s="15">
        <f>L16-N16</f>
        <v>10</v>
      </c>
      <c r="P16" s="29">
        <f>((L16-N16)/N16)*100</f>
        <v>142.85714285714286</v>
      </c>
    </row>
    <row r="17" spans="1:16" ht="15.75" customHeight="1" x14ac:dyDescent="0.2">
      <c r="A17" s="71">
        <v>13</v>
      </c>
      <c r="B17" s="349" t="s">
        <v>106</v>
      </c>
      <c r="C17" s="292">
        <v>20</v>
      </c>
      <c r="D17" s="13">
        <v>0</v>
      </c>
      <c r="E17" s="152">
        <v>6</v>
      </c>
      <c r="F17" s="152">
        <v>3</v>
      </c>
      <c r="G17" s="152">
        <v>1</v>
      </c>
      <c r="H17" s="284">
        <v>3</v>
      </c>
      <c r="I17" s="331">
        <v>0</v>
      </c>
      <c r="J17" s="443">
        <v>0</v>
      </c>
      <c r="K17" s="102">
        <f t="shared" si="5"/>
        <v>33</v>
      </c>
      <c r="L17" s="604">
        <f t="shared" si="6"/>
        <v>33</v>
      </c>
      <c r="M17" s="26">
        <v>1</v>
      </c>
      <c r="N17" s="55">
        <v>41</v>
      </c>
      <c r="O17" s="15">
        <f t="shared" si="1"/>
        <v>-8</v>
      </c>
      <c r="P17" s="29">
        <f t="shared" ref="P17:P26" si="7">((L17-N17)/N17)*100</f>
        <v>-19.512195121951219</v>
      </c>
    </row>
    <row r="18" spans="1:16" ht="15.75" customHeight="1" x14ac:dyDescent="0.2">
      <c r="A18" s="75">
        <v>14</v>
      </c>
      <c r="B18" s="349" t="s">
        <v>47</v>
      </c>
      <c r="C18" s="292">
        <v>32</v>
      </c>
      <c r="D18" s="13">
        <v>0</v>
      </c>
      <c r="E18" s="152">
        <v>5</v>
      </c>
      <c r="F18" s="152">
        <v>4</v>
      </c>
      <c r="G18" s="152">
        <v>4</v>
      </c>
      <c r="H18" s="284">
        <v>0</v>
      </c>
      <c r="I18" s="331">
        <v>0</v>
      </c>
      <c r="J18" s="443">
        <v>0</v>
      </c>
      <c r="K18" s="102">
        <f t="shared" si="5"/>
        <v>45</v>
      </c>
      <c r="L18" s="604">
        <f t="shared" si="6"/>
        <v>45</v>
      </c>
      <c r="M18" s="26">
        <v>1</v>
      </c>
      <c r="N18" s="55">
        <v>26</v>
      </c>
      <c r="O18" s="15">
        <f t="shared" si="1"/>
        <v>19</v>
      </c>
      <c r="P18" s="29">
        <f t="shared" si="7"/>
        <v>73.076923076923066</v>
      </c>
    </row>
    <row r="19" spans="1:16" ht="15.75" customHeight="1" x14ac:dyDescent="0.2">
      <c r="A19" s="71">
        <v>15</v>
      </c>
      <c r="B19" s="349" t="s">
        <v>92</v>
      </c>
      <c r="C19" s="292">
        <v>11</v>
      </c>
      <c r="D19" s="13">
        <v>0</v>
      </c>
      <c r="E19" s="152">
        <v>8</v>
      </c>
      <c r="F19" s="152">
        <v>3</v>
      </c>
      <c r="G19" s="152">
        <v>4</v>
      </c>
      <c r="H19" s="284">
        <v>1</v>
      </c>
      <c r="I19" s="331">
        <v>0</v>
      </c>
      <c r="J19" s="443">
        <v>0</v>
      </c>
      <c r="K19" s="102">
        <f t="shared" si="5"/>
        <v>27</v>
      </c>
      <c r="L19" s="604">
        <f t="shared" si="6"/>
        <v>27</v>
      </c>
      <c r="M19" s="26">
        <v>1</v>
      </c>
      <c r="N19" s="55">
        <v>21</v>
      </c>
      <c r="O19" s="15">
        <f t="shared" si="1"/>
        <v>6</v>
      </c>
      <c r="P19" s="29">
        <f t="shared" si="7"/>
        <v>28.571428571428569</v>
      </c>
    </row>
    <row r="20" spans="1:16" ht="15.75" customHeight="1" x14ac:dyDescent="0.2">
      <c r="A20" s="75">
        <v>16</v>
      </c>
      <c r="B20" s="349" t="s">
        <v>125</v>
      </c>
      <c r="C20" s="292">
        <v>44</v>
      </c>
      <c r="D20" s="13">
        <v>0</v>
      </c>
      <c r="E20" s="152">
        <v>0</v>
      </c>
      <c r="F20" s="152">
        <v>1</v>
      </c>
      <c r="G20" s="152">
        <v>0</v>
      </c>
      <c r="H20" s="284">
        <v>0</v>
      </c>
      <c r="I20" s="331">
        <v>0</v>
      </c>
      <c r="J20" s="443">
        <v>0</v>
      </c>
      <c r="K20" s="102">
        <f t="shared" si="5"/>
        <v>45</v>
      </c>
      <c r="L20" s="604">
        <f t="shared" si="6"/>
        <v>45</v>
      </c>
      <c r="M20" s="26">
        <v>1</v>
      </c>
      <c r="N20" s="55">
        <v>17</v>
      </c>
      <c r="O20" s="15">
        <f t="shared" si="1"/>
        <v>28</v>
      </c>
      <c r="P20" s="29">
        <f t="shared" si="7"/>
        <v>164.70588235294116</v>
      </c>
    </row>
    <row r="21" spans="1:16" ht="15.75" customHeight="1" x14ac:dyDescent="0.2">
      <c r="A21" s="71">
        <v>17</v>
      </c>
      <c r="B21" s="349" t="s">
        <v>107</v>
      </c>
      <c r="C21" s="292">
        <v>19</v>
      </c>
      <c r="D21" s="13">
        <v>0</v>
      </c>
      <c r="E21" s="152">
        <v>3</v>
      </c>
      <c r="F21" s="152">
        <v>3</v>
      </c>
      <c r="G21" s="152">
        <v>3</v>
      </c>
      <c r="H21" s="284">
        <v>1</v>
      </c>
      <c r="I21" s="331">
        <v>0</v>
      </c>
      <c r="J21" s="443">
        <v>0</v>
      </c>
      <c r="K21" s="102">
        <f t="shared" si="5"/>
        <v>29</v>
      </c>
      <c r="L21" s="604">
        <f t="shared" si="6"/>
        <v>29</v>
      </c>
      <c r="M21" s="26">
        <v>1</v>
      </c>
      <c r="N21" s="55">
        <v>18</v>
      </c>
      <c r="O21" s="15">
        <f t="shared" si="1"/>
        <v>11</v>
      </c>
      <c r="P21" s="29">
        <f t="shared" si="7"/>
        <v>61.111111111111114</v>
      </c>
    </row>
    <row r="22" spans="1:16" ht="15.75" customHeight="1" x14ac:dyDescent="0.2">
      <c r="A22" s="75">
        <v>18</v>
      </c>
      <c r="B22" s="349" t="s">
        <v>127</v>
      </c>
      <c r="C22" s="372">
        <v>0</v>
      </c>
      <c r="D22" s="370">
        <v>0</v>
      </c>
      <c r="E22" s="371">
        <v>0</v>
      </c>
      <c r="F22" s="371">
        <v>17</v>
      </c>
      <c r="G22" s="371">
        <v>0</v>
      </c>
      <c r="H22" s="373">
        <v>0</v>
      </c>
      <c r="I22" s="331">
        <v>0</v>
      </c>
      <c r="J22" s="443">
        <v>0</v>
      </c>
      <c r="K22" s="102">
        <f t="shared" si="5"/>
        <v>17</v>
      </c>
      <c r="L22" s="604">
        <f t="shared" si="6"/>
        <v>17</v>
      </c>
      <c r="M22" s="26">
        <v>1</v>
      </c>
      <c r="N22" s="55"/>
      <c r="O22" s="15"/>
      <c r="P22" s="29"/>
    </row>
    <row r="23" spans="1:16" ht="15.75" customHeight="1" x14ac:dyDescent="0.2">
      <c r="A23" s="71">
        <v>19</v>
      </c>
      <c r="B23" s="349" t="s">
        <v>128</v>
      </c>
      <c r="C23" s="372">
        <v>15</v>
      </c>
      <c r="D23" s="370">
        <v>1</v>
      </c>
      <c r="E23" s="371">
        <v>5</v>
      </c>
      <c r="F23" s="371">
        <v>16</v>
      </c>
      <c r="G23" s="371">
        <v>1</v>
      </c>
      <c r="H23" s="373">
        <v>1</v>
      </c>
      <c r="I23" s="331">
        <v>0</v>
      </c>
      <c r="J23" s="443">
        <v>0</v>
      </c>
      <c r="K23" s="102">
        <f t="shared" si="5"/>
        <v>39</v>
      </c>
      <c r="L23" s="604">
        <f t="shared" si="6"/>
        <v>39</v>
      </c>
      <c r="M23" s="26">
        <v>1</v>
      </c>
      <c r="N23" s="55"/>
      <c r="O23" s="15"/>
      <c r="P23" s="29"/>
    </row>
    <row r="24" spans="1:16" ht="15.75" customHeight="1" x14ac:dyDescent="0.2">
      <c r="A24" s="75">
        <v>20</v>
      </c>
      <c r="B24" s="349" t="s">
        <v>126</v>
      </c>
      <c r="C24" s="372">
        <v>4</v>
      </c>
      <c r="D24" s="370">
        <v>0</v>
      </c>
      <c r="E24" s="371">
        <v>0</v>
      </c>
      <c r="F24" s="371">
        <v>1</v>
      </c>
      <c r="G24" s="371">
        <v>0</v>
      </c>
      <c r="H24" s="373">
        <v>2</v>
      </c>
      <c r="I24" s="331">
        <v>0</v>
      </c>
      <c r="J24" s="443">
        <v>0</v>
      </c>
      <c r="K24" s="102">
        <f t="shared" si="5"/>
        <v>7</v>
      </c>
      <c r="L24" s="604">
        <f t="shared" si="6"/>
        <v>7</v>
      </c>
      <c r="M24" s="26">
        <v>1</v>
      </c>
      <c r="N24" s="55"/>
      <c r="O24" s="15">
        <f t="shared" si="1"/>
        <v>7</v>
      </c>
      <c r="P24" s="29" t="e">
        <f t="shared" si="7"/>
        <v>#DIV/0!</v>
      </c>
    </row>
    <row r="25" spans="1:16" ht="15.75" customHeight="1" x14ac:dyDescent="0.2">
      <c r="A25" s="71">
        <v>21</v>
      </c>
      <c r="B25" s="350" t="s">
        <v>84</v>
      </c>
      <c r="C25" s="90">
        <v>136</v>
      </c>
      <c r="D25" s="5">
        <v>5</v>
      </c>
      <c r="E25" s="5">
        <v>95</v>
      </c>
      <c r="F25" s="5">
        <v>27</v>
      </c>
      <c r="G25" s="5">
        <v>29</v>
      </c>
      <c r="H25" s="91">
        <v>28</v>
      </c>
      <c r="I25" s="331"/>
      <c r="J25" s="443"/>
      <c r="K25" s="121">
        <f t="shared" si="5"/>
        <v>320</v>
      </c>
      <c r="L25" s="604">
        <f t="shared" si="6"/>
        <v>320</v>
      </c>
      <c r="M25" s="35">
        <v>1</v>
      </c>
      <c r="N25" s="56">
        <v>331</v>
      </c>
      <c r="O25" s="15">
        <f t="shared" si="1"/>
        <v>-11</v>
      </c>
      <c r="P25" s="29">
        <f t="shared" si="7"/>
        <v>-3.3232628398791544</v>
      </c>
    </row>
    <row r="26" spans="1:16" ht="15.75" customHeight="1" x14ac:dyDescent="0.2">
      <c r="A26" s="341"/>
      <c r="B26" s="350" t="s">
        <v>23</v>
      </c>
      <c r="C26" s="374">
        <f t="shared" ref="C26:G26" si="8">SUM(C14:C25)</f>
        <v>329</v>
      </c>
      <c r="D26" s="315">
        <f t="shared" si="8"/>
        <v>8</v>
      </c>
      <c r="E26" s="315">
        <f t="shared" si="8"/>
        <v>133</v>
      </c>
      <c r="F26" s="315">
        <f t="shared" si="8"/>
        <v>84</v>
      </c>
      <c r="G26" s="315">
        <f t="shared" si="8"/>
        <v>46</v>
      </c>
      <c r="H26" s="405">
        <f>SUM(H14:H25)</f>
        <v>41</v>
      </c>
      <c r="I26" s="11">
        <f>SUM(I14:I25)</f>
        <v>1</v>
      </c>
      <c r="J26" s="48">
        <f>SUM(J14:J25)</f>
        <v>0</v>
      </c>
      <c r="K26" s="405">
        <f>SUM(K14:K25)</f>
        <v>641</v>
      </c>
      <c r="L26" s="439">
        <f t="shared" si="6"/>
        <v>642</v>
      </c>
      <c r="M26" s="35"/>
      <c r="N26" s="56">
        <v>529</v>
      </c>
      <c r="O26" s="15">
        <f t="shared" si="1"/>
        <v>113</v>
      </c>
      <c r="P26" s="29">
        <f t="shared" si="7"/>
        <v>21.361058601134218</v>
      </c>
    </row>
    <row r="27" spans="1:16" ht="15.75" customHeight="1" thickBot="1" x14ac:dyDescent="0.25">
      <c r="A27" s="342"/>
      <c r="B27" s="602" t="s">
        <v>27</v>
      </c>
      <c r="C27" s="360">
        <f t="shared" ref="C27:L27" si="9">C26/$L26*100</f>
        <v>51.246105919003114</v>
      </c>
      <c r="D27" s="14">
        <f t="shared" si="9"/>
        <v>1.2461059190031152</v>
      </c>
      <c r="E27" s="14">
        <f t="shared" si="9"/>
        <v>20.716510903426791</v>
      </c>
      <c r="F27" s="14">
        <f t="shared" si="9"/>
        <v>13.084112149532709</v>
      </c>
      <c r="G27" s="369">
        <f t="shared" si="9"/>
        <v>7.1651090342679122</v>
      </c>
      <c r="H27" s="369">
        <f t="shared" si="9"/>
        <v>6.3862928348909653</v>
      </c>
      <c r="I27" s="347">
        <f t="shared" si="9"/>
        <v>0.1557632398753894</v>
      </c>
      <c r="J27" s="369">
        <f t="shared" si="9"/>
        <v>0</v>
      </c>
      <c r="K27" s="8">
        <f t="shared" si="9"/>
        <v>99.844236760124616</v>
      </c>
      <c r="L27" s="34">
        <f t="shared" si="9"/>
        <v>100</v>
      </c>
      <c r="M27" s="35"/>
      <c r="N27" s="56"/>
      <c r="O27" s="37"/>
      <c r="P27" s="38"/>
    </row>
    <row r="28" spans="1:16" ht="15.75" customHeight="1" thickBot="1" x14ac:dyDescent="0.25">
      <c r="A28" s="340" t="s">
        <v>11</v>
      </c>
      <c r="B28" s="600" t="s">
        <v>2</v>
      </c>
      <c r="C28" s="646" t="s">
        <v>12</v>
      </c>
      <c r="D28" s="647" t="s">
        <v>13</v>
      </c>
      <c r="E28" s="647" t="s">
        <v>14</v>
      </c>
      <c r="F28" s="648" t="s">
        <v>15</v>
      </c>
      <c r="G28" s="18"/>
      <c r="H28" s="18"/>
      <c r="I28" s="295" t="s">
        <v>18</v>
      </c>
      <c r="J28" s="299" t="s">
        <v>19</v>
      </c>
      <c r="K28" s="362" t="s">
        <v>20</v>
      </c>
      <c r="L28" s="297" t="s">
        <v>21</v>
      </c>
      <c r="M28" s="297" t="s">
        <v>81</v>
      </c>
      <c r="N28" s="221" t="s">
        <v>121</v>
      </c>
      <c r="O28" s="298" t="s">
        <v>89</v>
      </c>
      <c r="P28" s="299" t="s">
        <v>90</v>
      </c>
    </row>
    <row r="29" spans="1:16" ht="15.75" customHeight="1" x14ac:dyDescent="0.2">
      <c r="A29" s="39">
        <v>22</v>
      </c>
      <c r="B29" s="59" t="s">
        <v>129</v>
      </c>
      <c r="C29" s="290">
        <v>0</v>
      </c>
      <c r="D29" s="19">
        <v>4</v>
      </c>
      <c r="E29" s="19">
        <v>4</v>
      </c>
      <c r="F29" s="291">
        <v>0</v>
      </c>
      <c r="G29" s="18"/>
      <c r="H29" s="18"/>
      <c r="I29" s="300">
        <v>0</v>
      </c>
      <c r="J29" s="367">
        <v>0</v>
      </c>
      <c r="K29" s="363">
        <f t="shared" ref="K29:K35" si="10">SUM(C29:G29)</f>
        <v>8</v>
      </c>
      <c r="L29" s="399">
        <f t="shared" ref="L29:L35" si="11">SUM(C29:J29)</f>
        <v>8</v>
      </c>
      <c r="M29" s="44">
        <v>1</v>
      </c>
      <c r="N29" s="63"/>
      <c r="O29" s="45">
        <f>L29-N29</f>
        <v>8</v>
      </c>
      <c r="P29" s="301" t="e">
        <f>((L29-N29)/N29)*100</f>
        <v>#DIV/0!</v>
      </c>
    </row>
    <row r="30" spans="1:16" ht="15.75" customHeight="1" x14ac:dyDescent="0.2">
      <c r="A30" s="40">
        <v>23</v>
      </c>
      <c r="B30" s="60" t="s">
        <v>48</v>
      </c>
      <c r="C30" s="292">
        <v>6</v>
      </c>
      <c r="D30" s="13">
        <v>26</v>
      </c>
      <c r="E30" s="13">
        <v>18</v>
      </c>
      <c r="F30" s="284">
        <v>3</v>
      </c>
      <c r="G30" s="18"/>
      <c r="H30" s="18"/>
      <c r="I30" s="302">
        <v>0</v>
      </c>
      <c r="J30" s="368">
        <v>0</v>
      </c>
      <c r="K30" s="363">
        <f t="shared" si="10"/>
        <v>53</v>
      </c>
      <c r="L30" s="400">
        <f t="shared" si="11"/>
        <v>53</v>
      </c>
      <c r="M30" s="26">
        <v>1</v>
      </c>
      <c r="N30" s="55">
        <v>34</v>
      </c>
      <c r="O30" s="45">
        <f t="shared" ref="O30:O36" si="12">L30-N30</f>
        <v>19</v>
      </c>
      <c r="P30" s="303">
        <f>((L30-N30)/N30)*100</f>
        <v>55.882352941176471</v>
      </c>
    </row>
    <row r="31" spans="1:16" ht="15.75" customHeight="1" x14ac:dyDescent="0.2">
      <c r="A31" s="39">
        <v>24</v>
      </c>
      <c r="B31" s="60" t="s">
        <v>108</v>
      </c>
      <c r="C31" s="292">
        <v>5</v>
      </c>
      <c r="D31" s="13">
        <v>13</v>
      </c>
      <c r="E31" s="13">
        <v>8</v>
      </c>
      <c r="F31" s="284">
        <v>1</v>
      </c>
      <c r="G31" s="18"/>
      <c r="H31" s="18"/>
      <c r="I31" s="304">
        <v>0</v>
      </c>
      <c r="J31" s="332">
        <v>0</v>
      </c>
      <c r="K31" s="363">
        <f t="shared" si="10"/>
        <v>27</v>
      </c>
      <c r="L31" s="400">
        <f t="shared" si="11"/>
        <v>27</v>
      </c>
      <c r="M31" s="26">
        <v>1</v>
      </c>
      <c r="N31" s="55">
        <v>20</v>
      </c>
      <c r="O31" s="45">
        <f t="shared" si="12"/>
        <v>7</v>
      </c>
      <c r="P31" s="303">
        <f>((L31-N31)/N31)*100</f>
        <v>35</v>
      </c>
    </row>
    <row r="32" spans="1:16" ht="15.75" customHeight="1" x14ac:dyDescent="0.2">
      <c r="A32" s="40">
        <v>25</v>
      </c>
      <c r="B32" s="60" t="s">
        <v>130</v>
      </c>
      <c r="C32" s="292">
        <v>2</v>
      </c>
      <c r="D32" s="13">
        <v>2</v>
      </c>
      <c r="E32" s="13">
        <v>1</v>
      </c>
      <c r="F32" s="284">
        <v>2</v>
      </c>
      <c r="G32" s="18"/>
      <c r="H32" s="18"/>
      <c r="I32" s="302">
        <v>0</v>
      </c>
      <c r="J32" s="332">
        <v>0</v>
      </c>
      <c r="K32" s="363">
        <f t="shared" si="10"/>
        <v>7</v>
      </c>
      <c r="L32" s="400">
        <f t="shared" si="11"/>
        <v>7</v>
      </c>
      <c r="M32" s="26">
        <v>1</v>
      </c>
      <c r="N32" s="55"/>
      <c r="O32" s="45">
        <f t="shared" si="12"/>
        <v>7</v>
      </c>
      <c r="P32" s="303" t="e">
        <f>((L32-N32)/N32)*100</f>
        <v>#DIV/0!</v>
      </c>
    </row>
    <row r="33" spans="1:16" ht="15.75" customHeight="1" x14ac:dyDescent="0.2">
      <c r="A33" s="39">
        <v>26</v>
      </c>
      <c r="B33" s="60" t="s">
        <v>109</v>
      </c>
      <c r="C33" s="292">
        <v>3</v>
      </c>
      <c r="D33" s="13">
        <v>9</v>
      </c>
      <c r="E33" s="13">
        <v>7</v>
      </c>
      <c r="F33" s="284">
        <v>0</v>
      </c>
      <c r="G33" s="18"/>
      <c r="H33" s="18"/>
      <c r="I33" s="302">
        <v>0</v>
      </c>
      <c r="J33" s="332">
        <v>0</v>
      </c>
      <c r="K33" s="363">
        <f t="shared" si="10"/>
        <v>19</v>
      </c>
      <c r="L33" s="400">
        <f t="shared" si="11"/>
        <v>19</v>
      </c>
      <c r="M33" s="26">
        <v>1</v>
      </c>
      <c r="N33" s="55">
        <v>18</v>
      </c>
      <c r="O33" s="45">
        <f t="shared" si="12"/>
        <v>1</v>
      </c>
      <c r="P33" s="303">
        <f>((L33-N33)/N33)*100</f>
        <v>5.5555555555555554</v>
      </c>
    </row>
    <row r="34" spans="1:16" ht="15.75" customHeight="1" x14ac:dyDescent="0.2">
      <c r="A34" s="40">
        <v>27</v>
      </c>
      <c r="B34" s="60" t="s">
        <v>49</v>
      </c>
      <c r="C34" s="372">
        <v>7</v>
      </c>
      <c r="D34" s="370">
        <v>24</v>
      </c>
      <c r="E34" s="370">
        <v>23</v>
      </c>
      <c r="F34" s="373">
        <v>4</v>
      </c>
      <c r="G34" s="18"/>
      <c r="H34" s="18"/>
      <c r="I34" s="302">
        <v>0</v>
      </c>
      <c r="J34" s="332">
        <v>0</v>
      </c>
      <c r="K34" s="363">
        <f t="shared" si="10"/>
        <v>58</v>
      </c>
      <c r="L34" s="400">
        <f t="shared" si="11"/>
        <v>58</v>
      </c>
      <c r="M34" s="26">
        <v>1</v>
      </c>
      <c r="N34" s="55">
        <v>37</v>
      </c>
      <c r="O34" s="45">
        <f t="shared" si="12"/>
        <v>21</v>
      </c>
      <c r="P34" s="303">
        <f t="shared" ref="P34:P35" si="13">((L34-N34)/N34)*100</f>
        <v>56.756756756756758</v>
      </c>
    </row>
    <row r="35" spans="1:16" ht="15.75" customHeight="1" x14ac:dyDescent="0.2">
      <c r="A35" s="39">
        <v>28</v>
      </c>
      <c r="B35" s="60" t="s">
        <v>84</v>
      </c>
      <c r="C35" s="90">
        <v>1</v>
      </c>
      <c r="D35" s="5">
        <v>4</v>
      </c>
      <c r="E35" s="5">
        <v>2</v>
      </c>
      <c r="F35" s="91">
        <v>1</v>
      </c>
      <c r="G35" s="18"/>
      <c r="H35" s="18"/>
      <c r="I35" s="302">
        <v>0</v>
      </c>
      <c r="J35" s="332">
        <v>0</v>
      </c>
      <c r="K35" s="363">
        <f t="shared" si="10"/>
        <v>8</v>
      </c>
      <c r="L35" s="400">
        <f t="shared" si="11"/>
        <v>8</v>
      </c>
      <c r="M35" s="26">
        <v>1</v>
      </c>
      <c r="N35" s="55">
        <v>302</v>
      </c>
      <c r="O35" s="45">
        <f t="shared" si="12"/>
        <v>-294</v>
      </c>
      <c r="P35" s="303">
        <f t="shared" si="13"/>
        <v>-97.350993377483448</v>
      </c>
    </row>
    <row r="36" spans="1:16" ht="15.75" customHeight="1" x14ac:dyDescent="0.2">
      <c r="A36" s="40"/>
      <c r="B36" s="60" t="s">
        <v>22</v>
      </c>
      <c r="C36" s="285">
        <f t="shared" ref="C36:E36" si="14">SUM(C29:C35)</f>
        <v>24</v>
      </c>
      <c r="D36" s="315">
        <f t="shared" si="14"/>
        <v>82</v>
      </c>
      <c r="E36" s="315">
        <f t="shared" si="14"/>
        <v>63</v>
      </c>
      <c r="F36" s="357">
        <f>SUM(F29:F35)</f>
        <v>11</v>
      </c>
      <c r="G36" s="107"/>
      <c r="H36" s="107"/>
      <c r="I36" s="293">
        <f>SUM(I29:I35)</f>
        <v>0</v>
      </c>
      <c r="J36" s="48">
        <f>SUM(J29:J35)</f>
        <v>0</v>
      </c>
      <c r="K36" s="288">
        <f>SUM(K29:K35)</f>
        <v>180</v>
      </c>
      <c r="L36" s="49">
        <f>SUM(L29:L35)</f>
        <v>180</v>
      </c>
      <c r="M36" s="26"/>
      <c r="N36" s="55">
        <v>444</v>
      </c>
      <c r="O36" s="45">
        <f t="shared" si="12"/>
        <v>-264</v>
      </c>
      <c r="P36" s="303">
        <f>((L36-N36)/N36)*100</f>
        <v>-59.45945945945946</v>
      </c>
    </row>
    <row r="37" spans="1:16" ht="15.75" customHeight="1" thickBot="1" x14ac:dyDescent="0.25">
      <c r="A37" s="50"/>
      <c r="B37" s="64" t="s">
        <v>27</v>
      </c>
      <c r="C37" s="326">
        <f>C36/$L36*100</f>
        <v>13.333333333333334</v>
      </c>
      <c r="D37" s="65">
        <f>D36/$L36*100</f>
        <v>45.555555555555557</v>
      </c>
      <c r="E37" s="65">
        <f>E36/$L36*100</f>
        <v>35</v>
      </c>
      <c r="F37" s="327">
        <f>F36/$L36*100</f>
        <v>6.1111111111111107</v>
      </c>
      <c r="G37" s="108"/>
      <c r="H37" s="108"/>
      <c r="I37" s="326">
        <f>I36/$L36*100</f>
        <v>0</v>
      </c>
      <c r="J37" s="294">
        <f>J36/$L36*100</f>
        <v>0</v>
      </c>
      <c r="K37" s="364">
        <f>K36/$L36*100</f>
        <v>100</v>
      </c>
      <c r="L37" s="305">
        <f>L36/$L36*100</f>
        <v>100</v>
      </c>
      <c r="M37" s="306"/>
      <c r="N37" s="307"/>
      <c r="O37" s="308"/>
      <c r="P37" s="309"/>
    </row>
    <row r="38" spans="1:16" ht="15.75" customHeight="1" thickBot="1" x14ac:dyDescent="0.25">
      <c r="A38" s="79" t="s">
        <v>11</v>
      </c>
      <c r="B38" s="351" t="s">
        <v>3</v>
      </c>
      <c r="C38" s="86" t="s">
        <v>12</v>
      </c>
      <c r="D38" s="81" t="s">
        <v>13</v>
      </c>
      <c r="E38" s="81" t="s">
        <v>14</v>
      </c>
      <c r="F38" s="81" t="s">
        <v>15</v>
      </c>
      <c r="G38" s="81" t="s">
        <v>16</v>
      </c>
      <c r="H38" s="18"/>
      <c r="I38" s="93" t="s">
        <v>18</v>
      </c>
      <c r="J38" s="84" t="s">
        <v>19</v>
      </c>
      <c r="K38" s="132" t="s">
        <v>20</v>
      </c>
      <c r="L38" s="97" t="s">
        <v>21</v>
      </c>
      <c r="M38" s="97" t="s">
        <v>81</v>
      </c>
      <c r="N38" s="221" t="s">
        <v>121</v>
      </c>
      <c r="O38" s="83" t="s">
        <v>89</v>
      </c>
      <c r="P38" s="84" t="s">
        <v>90</v>
      </c>
    </row>
    <row r="39" spans="1:16" ht="15.75" customHeight="1" x14ac:dyDescent="0.2">
      <c r="A39" s="75">
        <v>29</v>
      </c>
      <c r="B39" s="352" t="s">
        <v>30</v>
      </c>
      <c r="C39" s="88">
        <v>1</v>
      </c>
      <c r="D39" s="12">
        <v>3</v>
      </c>
      <c r="E39" s="12">
        <v>1</v>
      </c>
      <c r="F39" s="12">
        <v>2</v>
      </c>
      <c r="G39" s="89">
        <v>13</v>
      </c>
      <c r="H39" s="18"/>
      <c r="I39" s="94">
        <v>0</v>
      </c>
      <c r="J39" s="95">
        <v>0</v>
      </c>
      <c r="K39" s="133">
        <f>SUM(C39:J39)</f>
        <v>20</v>
      </c>
      <c r="L39" s="401">
        <f t="shared" ref="L39:L47" si="15">SUM(C39:J39)</f>
        <v>20</v>
      </c>
      <c r="M39" s="101">
        <v>1</v>
      </c>
      <c r="N39" s="112">
        <v>8</v>
      </c>
      <c r="O39" s="113">
        <f>L39-N39</f>
        <v>12</v>
      </c>
      <c r="P39" s="114">
        <f>((L39-N39)/N39)*100</f>
        <v>150</v>
      </c>
    </row>
    <row r="40" spans="1:16" ht="15.75" customHeight="1" x14ac:dyDescent="0.2">
      <c r="A40" s="71">
        <v>30</v>
      </c>
      <c r="B40" s="353" t="s">
        <v>93</v>
      </c>
      <c r="C40" s="90">
        <v>18</v>
      </c>
      <c r="D40" s="5">
        <v>4</v>
      </c>
      <c r="E40" s="5">
        <v>1</v>
      </c>
      <c r="F40" s="5">
        <v>3</v>
      </c>
      <c r="G40" s="91">
        <v>25</v>
      </c>
      <c r="H40" s="18"/>
      <c r="I40" s="68">
        <v>0</v>
      </c>
      <c r="J40" s="96">
        <v>0</v>
      </c>
      <c r="K40" s="133">
        <f t="shared" ref="K40:K45" si="16">SUM(C40:H40)</f>
        <v>51</v>
      </c>
      <c r="L40" s="402">
        <f t="shared" si="15"/>
        <v>51</v>
      </c>
      <c r="M40" s="102">
        <v>1</v>
      </c>
      <c r="N40" s="115">
        <v>28</v>
      </c>
      <c r="O40" s="113">
        <f t="shared" ref="O40:O47" si="17">L40-N40</f>
        <v>23</v>
      </c>
      <c r="P40" s="116">
        <f>((L40-N40)/N40)*100</f>
        <v>82.142857142857139</v>
      </c>
    </row>
    <row r="41" spans="1:16" ht="15.75" customHeight="1" x14ac:dyDescent="0.2">
      <c r="A41" s="75">
        <v>31</v>
      </c>
      <c r="B41" s="353" t="s">
        <v>94</v>
      </c>
      <c r="C41" s="90">
        <v>2</v>
      </c>
      <c r="D41" s="5">
        <v>2</v>
      </c>
      <c r="E41" s="5">
        <v>1</v>
      </c>
      <c r="F41" s="5">
        <v>1</v>
      </c>
      <c r="G41" s="91">
        <v>4</v>
      </c>
      <c r="H41" s="18"/>
      <c r="I41" s="68">
        <v>0</v>
      </c>
      <c r="J41" s="96">
        <v>0</v>
      </c>
      <c r="K41" s="133">
        <f t="shared" si="16"/>
        <v>10</v>
      </c>
      <c r="L41" s="402">
        <f t="shared" si="15"/>
        <v>10</v>
      </c>
      <c r="M41" s="102">
        <v>1</v>
      </c>
      <c r="N41" s="115">
        <v>11</v>
      </c>
      <c r="O41" s="113">
        <f t="shared" si="17"/>
        <v>-1</v>
      </c>
      <c r="P41" s="116">
        <f t="shared" ref="P41:P47" si="18">((L41-N41)/N41)*100</f>
        <v>-9.0909090909090917</v>
      </c>
    </row>
    <row r="42" spans="1:16" ht="15.75" customHeight="1" x14ac:dyDescent="0.2">
      <c r="A42" s="71">
        <v>32</v>
      </c>
      <c r="B42" s="353" t="s">
        <v>111</v>
      </c>
      <c r="C42" s="90">
        <v>11</v>
      </c>
      <c r="D42" s="5">
        <v>5</v>
      </c>
      <c r="E42" s="5">
        <v>1</v>
      </c>
      <c r="F42" s="5">
        <v>1</v>
      </c>
      <c r="G42" s="91">
        <v>26</v>
      </c>
      <c r="H42" s="18"/>
      <c r="I42" s="68">
        <v>0</v>
      </c>
      <c r="J42" s="96">
        <v>0</v>
      </c>
      <c r="K42" s="133">
        <f t="shared" si="16"/>
        <v>44</v>
      </c>
      <c r="L42" s="402">
        <f t="shared" si="15"/>
        <v>44</v>
      </c>
      <c r="M42" s="102">
        <v>1</v>
      </c>
      <c r="N42" s="115">
        <v>26</v>
      </c>
      <c r="O42" s="113">
        <f t="shared" si="17"/>
        <v>18</v>
      </c>
      <c r="P42" s="116">
        <f>((L42-N42)/N42)*100</f>
        <v>69.230769230769226</v>
      </c>
    </row>
    <row r="43" spans="1:16" ht="15.75" customHeight="1" x14ac:dyDescent="0.2">
      <c r="A43" s="75">
        <v>33</v>
      </c>
      <c r="B43" s="353" t="s">
        <v>112</v>
      </c>
      <c r="C43" s="90">
        <v>27</v>
      </c>
      <c r="D43" s="5">
        <v>21</v>
      </c>
      <c r="E43" s="5">
        <v>3</v>
      </c>
      <c r="F43" s="5">
        <v>8</v>
      </c>
      <c r="G43" s="91">
        <v>61</v>
      </c>
      <c r="H43" s="18"/>
      <c r="I43" s="68">
        <v>0</v>
      </c>
      <c r="J43" s="96">
        <v>0</v>
      </c>
      <c r="K43" s="133">
        <f t="shared" si="16"/>
        <v>120</v>
      </c>
      <c r="L43" s="402">
        <f t="shared" si="15"/>
        <v>120</v>
      </c>
      <c r="M43" s="102">
        <v>1</v>
      </c>
      <c r="N43" s="115">
        <v>39</v>
      </c>
      <c r="O43" s="113">
        <f t="shared" si="17"/>
        <v>81</v>
      </c>
      <c r="P43" s="116">
        <f t="shared" si="18"/>
        <v>207.69230769230771</v>
      </c>
    </row>
    <row r="44" spans="1:16" ht="15.75" customHeight="1" x14ac:dyDescent="0.2">
      <c r="A44" s="71">
        <v>34</v>
      </c>
      <c r="B44" s="353" t="s">
        <v>110</v>
      </c>
      <c r="C44" s="90">
        <v>3</v>
      </c>
      <c r="D44" s="5">
        <v>1</v>
      </c>
      <c r="E44" s="5">
        <v>3</v>
      </c>
      <c r="F44" s="5">
        <v>1</v>
      </c>
      <c r="G44" s="91">
        <v>11</v>
      </c>
      <c r="H44" s="18"/>
      <c r="I44" s="68">
        <v>0</v>
      </c>
      <c r="J44" s="96">
        <v>0</v>
      </c>
      <c r="K44" s="133">
        <f t="shared" si="16"/>
        <v>19</v>
      </c>
      <c r="L44" s="402">
        <f t="shared" si="15"/>
        <v>19</v>
      </c>
      <c r="M44" s="102">
        <v>1</v>
      </c>
      <c r="N44" s="115">
        <v>33</v>
      </c>
      <c r="O44" s="113">
        <f t="shared" si="17"/>
        <v>-14</v>
      </c>
      <c r="P44" s="116">
        <f t="shared" si="18"/>
        <v>-42.424242424242422</v>
      </c>
    </row>
    <row r="45" spans="1:16" ht="15.75" customHeight="1" x14ac:dyDescent="0.2">
      <c r="A45" s="75">
        <v>35</v>
      </c>
      <c r="B45" s="353" t="s">
        <v>50</v>
      </c>
      <c r="C45" s="375">
        <v>9</v>
      </c>
      <c r="D45" s="376">
        <v>6</v>
      </c>
      <c r="E45" s="376">
        <v>1</v>
      </c>
      <c r="F45" s="376">
        <v>1</v>
      </c>
      <c r="G45" s="377">
        <v>8</v>
      </c>
      <c r="H45" s="18"/>
      <c r="I45" s="68">
        <v>0</v>
      </c>
      <c r="J45" s="96">
        <v>0</v>
      </c>
      <c r="K45" s="133">
        <f t="shared" si="16"/>
        <v>25</v>
      </c>
      <c r="L45" s="402">
        <f t="shared" si="15"/>
        <v>25</v>
      </c>
      <c r="M45" s="102">
        <v>1</v>
      </c>
      <c r="N45" s="115">
        <v>16</v>
      </c>
      <c r="O45" s="113">
        <f t="shared" si="17"/>
        <v>9</v>
      </c>
      <c r="P45" s="116">
        <f t="shared" si="18"/>
        <v>56.25</v>
      </c>
    </row>
    <row r="46" spans="1:16" ht="15.75" customHeight="1" x14ac:dyDescent="0.2">
      <c r="A46" s="71">
        <v>36</v>
      </c>
      <c r="B46" s="353" t="s">
        <v>84</v>
      </c>
      <c r="C46" s="90">
        <v>159</v>
      </c>
      <c r="D46" s="5">
        <v>50</v>
      </c>
      <c r="E46" s="5">
        <v>5</v>
      </c>
      <c r="F46" s="5">
        <v>11</v>
      </c>
      <c r="G46" s="91">
        <v>349</v>
      </c>
      <c r="H46" s="18"/>
      <c r="I46" s="68">
        <v>0</v>
      </c>
      <c r="J46" s="96">
        <v>0</v>
      </c>
      <c r="K46" s="133">
        <f>SUM(C46:J46)</f>
        <v>574</v>
      </c>
      <c r="L46" s="402">
        <f t="shared" si="15"/>
        <v>574</v>
      </c>
      <c r="M46" s="102">
        <v>1</v>
      </c>
      <c r="N46" s="115">
        <v>570</v>
      </c>
      <c r="O46" s="113">
        <f t="shared" si="17"/>
        <v>4</v>
      </c>
      <c r="P46" s="116">
        <f t="shared" si="18"/>
        <v>0.70175438596491224</v>
      </c>
    </row>
    <row r="47" spans="1:16" ht="15.75" customHeight="1" x14ac:dyDescent="0.2">
      <c r="A47" s="71"/>
      <c r="B47" s="353" t="s">
        <v>23</v>
      </c>
      <c r="C47" s="408">
        <f t="shared" ref="C47:F47" si="19">SUM(C39:C46)</f>
        <v>230</v>
      </c>
      <c r="D47" s="405">
        <f t="shared" si="19"/>
        <v>92</v>
      </c>
      <c r="E47" s="405">
        <f t="shared" si="19"/>
        <v>16</v>
      </c>
      <c r="F47" s="405">
        <f t="shared" si="19"/>
        <v>28</v>
      </c>
      <c r="G47" s="579">
        <f>SUM(G39:G46)</f>
        <v>497</v>
      </c>
      <c r="H47" s="107"/>
      <c r="I47" s="408">
        <f>SUM(I39:I46)</f>
        <v>0</v>
      </c>
      <c r="J47" s="405">
        <f>SUM(J39:J46)</f>
        <v>0</v>
      </c>
      <c r="K47" s="405">
        <f>SUM(K39:K46)</f>
        <v>863</v>
      </c>
      <c r="L47" s="590">
        <f t="shared" si="15"/>
        <v>863</v>
      </c>
      <c r="M47" s="102"/>
      <c r="N47" s="115">
        <v>731</v>
      </c>
      <c r="O47" s="113">
        <f t="shared" si="17"/>
        <v>132</v>
      </c>
      <c r="P47" s="116">
        <f t="shared" si="18"/>
        <v>18.057455540355676</v>
      </c>
    </row>
    <row r="48" spans="1:16" ht="15.75" customHeight="1" thickBot="1" x14ac:dyDescent="0.25">
      <c r="A48" s="130"/>
      <c r="B48" s="354" t="s">
        <v>27</v>
      </c>
      <c r="C48" s="326">
        <f>C47/$L47*100</f>
        <v>26.65121668597914</v>
      </c>
      <c r="D48" s="65">
        <f>D47/$L47*100</f>
        <v>10.660486674391658</v>
      </c>
      <c r="E48" s="65">
        <f>E47/$L47*100</f>
        <v>1.8539976825028968</v>
      </c>
      <c r="F48" s="65">
        <f>F47/$L47*100</f>
        <v>3.2444959443800694</v>
      </c>
      <c r="G48" s="237">
        <f>G47/$L47*100</f>
        <v>57.589803012746231</v>
      </c>
      <c r="H48" s="108"/>
      <c r="I48" s="407">
        <f>I47/$L47*100</f>
        <v>0</v>
      </c>
      <c r="J48" s="294">
        <f>J47/$L47*100</f>
        <v>0</v>
      </c>
      <c r="K48" s="364">
        <f>K47/$L47*100</f>
        <v>100</v>
      </c>
      <c r="L48" s="404">
        <f>L47/$L47*100</f>
        <v>100</v>
      </c>
      <c r="M48" s="121"/>
      <c r="N48" s="122"/>
      <c r="O48" s="123"/>
      <c r="P48" s="124"/>
    </row>
    <row r="49" spans="1:27" ht="15.75" customHeight="1" thickBot="1" x14ac:dyDescent="0.25">
      <c r="A49" s="623" t="s">
        <v>11</v>
      </c>
      <c r="B49" s="624" t="s">
        <v>100</v>
      </c>
      <c r="C49" s="650" t="s">
        <v>12</v>
      </c>
      <c r="D49" s="494" t="s">
        <v>13</v>
      </c>
      <c r="E49" s="494" t="s">
        <v>14</v>
      </c>
      <c r="F49" s="495" t="s">
        <v>15</v>
      </c>
      <c r="G49" s="18"/>
      <c r="H49" s="18"/>
      <c r="I49" s="93" t="s">
        <v>18</v>
      </c>
      <c r="J49" s="84" t="s">
        <v>19</v>
      </c>
      <c r="K49" s="132" t="s">
        <v>20</v>
      </c>
      <c r="L49" s="97" t="s">
        <v>21</v>
      </c>
      <c r="M49" s="97" t="s">
        <v>81</v>
      </c>
      <c r="N49" s="221" t="s">
        <v>121</v>
      </c>
      <c r="O49" s="83" t="s">
        <v>89</v>
      </c>
      <c r="P49" s="84" t="s">
        <v>90</v>
      </c>
    </row>
    <row r="50" spans="1:27" ht="15.75" customHeight="1" x14ac:dyDescent="0.2">
      <c r="A50" s="625">
        <v>37</v>
      </c>
      <c r="B50" s="76" t="s">
        <v>51</v>
      </c>
      <c r="C50" s="88">
        <v>0</v>
      </c>
      <c r="D50" s="12">
        <v>0</v>
      </c>
      <c r="E50" s="12">
        <v>5</v>
      </c>
      <c r="F50" s="497">
        <v>4</v>
      </c>
      <c r="G50" s="18"/>
      <c r="H50" s="18"/>
      <c r="I50" s="127">
        <v>0</v>
      </c>
      <c r="J50" s="128">
        <v>0</v>
      </c>
      <c r="K50" s="365">
        <f t="shared" ref="K50:K57" si="20">SUM(C50:G50)</f>
        <v>9</v>
      </c>
      <c r="L50" s="401">
        <f t="shared" ref="L50:L58" si="21">SUM(C50:J50)</f>
        <v>9</v>
      </c>
      <c r="M50" s="101">
        <v>1</v>
      </c>
      <c r="N50" s="112">
        <v>12</v>
      </c>
      <c r="O50" s="113">
        <f>L50-N50</f>
        <v>-3</v>
      </c>
      <c r="P50" s="114">
        <f>((L50-N50)/N50)*100</f>
        <v>-25</v>
      </c>
    </row>
    <row r="51" spans="1:27" ht="15.75" customHeight="1" x14ac:dyDescent="0.2">
      <c r="A51" s="626">
        <v>38</v>
      </c>
      <c r="B51" s="73" t="s">
        <v>31</v>
      </c>
      <c r="C51" s="90">
        <v>1</v>
      </c>
      <c r="D51" s="5">
        <v>7</v>
      </c>
      <c r="E51" s="5">
        <v>17</v>
      </c>
      <c r="F51" s="499">
        <v>3</v>
      </c>
      <c r="G51" s="18"/>
      <c r="H51" s="18"/>
      <c r="I51" s="125">
        <v>0</v>
      </c>
      <c r="J51" s="126">
        <v>0</v>
      </c>
      <c r="K51" s="133">
        <f t="shared" si="20"/>
        <v>28</v>
      </c>
      <c r="L51" s="402">
        <f t="shared" si="21"/>
        <v>28</v>
      </c>
      <c r="M51" s="102">
        <v>1</v>
      </c>
      <c r="N51" s="115">
        <v>15</v>
      </c>
      <c r="O51" s="113">
        <f t="shared" ref="O51:O58" si="22">L51-N51</f>
        <v>13</v>
      </c>
      <c r="P51" s="116">
        <f t="shared" ref="P51:P55" si="23">((L51-N51)/N51)*100</f>
        <v>86.666666666666671</v>
      </c>
    </row>
    <row r="52" spans="1:27" ht="15.75" customHeight="1" x14ac:dyDescent="0.2">
      <c r="A52" s="625">
        <v>39</v>
      </c>
      <c r="B52" s="353" t="s">
        <v>131</v>
      </c>
      <c r="C52" s="90">
        <v>0</v>
      </c>
      <c r="D52" s="5">
        <v>2</v>
      </c>
      <c r="E52" s="5">
        <v>16</v>
      </c>
      <c r="F52" s="499">
        <v>3</v>
      </c>
      <c r="G52" s="18"/>
      <c r="H52" s="18"/>
      <c r="I52" s="125">
        <v>0</v>
      </c>
      <c r="J52" s="126">
        <v>0</v>
      </c>
      <c r="K52" s="133">
        <f t="shared" si="20"/>
        <v>21</v>
      </c>
      <c r="L52" s="402">
        <f t="shared" si="21"/>
        <v>21</v>
      </c>
      <c r="M52" s="102">
        <v>1</v>
      </c>
      <c r="N52" s="115"/>
      <c r="O52" s="113">
        <f t="shared" si="22"/>
        <v>21</v>
      </c>
      <c r="P52" s="116" t="e">
        <f t="shared" si="23"/>
        <v>#DIV/0!</v>
      </c>
    </row>
    <row r="53" spans="1:27" ht="15.75" customHeight="1" x14ac:dyDescent="0.2">
      <c r="A53" s="626">
        <v>40</v>
      </c>
      <c r="B53" s="73" t="s">
        <v>33</v>
      </c>
      <c r="C53" s="90">
        <v>0</v>
      </c>
      <c r="D53" s="5">
        <v>5</v>
      </c>
      <c r="E53" s="5">
        <v>4</v>
      </c>
      <c r="F53" s="499">
        <v>0</v>
      </c>
      <c r="G53" s="18"/>
      <c r="H53" s="18"/>
      <c r="I53" s="125">
        <v>0</v>
      </c>
      <c r="J53" s="126">
        <v>0</v>
      </c>
      <c r="K53" s="133">
        <f t="shared" si="20"/>
        <v>9</v>
      </c>
      <c r="L53" s="402">
        <f t="shared" si="21"/>
        <v>9</v>
      </c>
      <c r="M53" s="102">
        <v>1</v>
      </c>
      <c r="N53" s="115">
        <v>22</v>
      </c>
      <c r="O53" s="113">
        <f t="shared" si="22"/>
        <v>-13</v>
      </c>
      <c r="P53" s="116">
        <f t="shared" si="23"/>
        <v>-59.090909090909093</v>
      </c>
    </row>
    <row r="54" spans="1:27" ht="15.75" customHeight="1" x14ac:dyDescent="0.2">
      <c r="A54" s="625">
        <v>41</v>
      </c>
      <c r="B54" s="73" t="s">
        <v>132</v>
      </c>
      <c r="C54" s="90">
        <v>0</v>
      </c>
      <c r="D54" s="5">
        <v>4</v>
      </c>
      <c r="E54" s="5">
        <v>11</v>
      </c>
      <c r="F54" s="499">
        <v>1</v>
      </c>
      <c r="G54" s="18"/>
      <c r="H54" s="18"/>
      <c r="I54" s="125">
        <v>0</v>
      </c>
      <c r="J54" s="126">
        <v>0</v>
      </c>
      <c r="K54" s="133">
        <f t="shared" si="20"/>
        <v>16</v>
      </c>
      <c r="L54" s="402">
        <f t="shared" si="21"/>
        <v>16</v>
      </c>
      <c r="M54" s="102">
        <v>1</v>
      </c>
      <c r="N54" s="115"/>
      <c r="O54" s="113">
        <f t="shared" si="22"/>
        <v>16</v>
      </c>
      <c r="P54" s="116" t="e">
        <f>((L54-N54)/N54)*100</f>
        <v>#DIV/0!</v>
      </c>
      <c r="U54" s="141"/>
      <c r="V54" s="141"/>
      <c r="W54" s="141"/>
      <c r="X54" s="141"/>
      <c r="Y54" s="141"/>
      <c r="Z54" s="141"/>
      <c r="AA54" s="165"/>
    </row>
    <row r="55" spans="1:27" ht="15.75" customHeight="1" x14ac:dyDescent="0.2">
      <c r="A55" s="626">
        <v>42</v>
      </c>
      <c r="B55" s="73" t="s">
        <v>6</v>
      </c>
      <c r="C55" s="90">
        <v>0</v>
      </c>
      <c r="D55" s="5">
        <v>17</v>
      </c>
      <c r="E55" s="5">
        <v>12</v>
      </c>
      <c r="F55" s="499">
        <v>7</v>
      </c>
      <c r="G55" s="18"/>
      <c r="H55" s="18"/>
      <c r="I55" s="125">
        <v>0</v>
      </c>
      <c r="J55" s="126">
        <v>0</v>
      </c>
      <c r="K55" s="133">
        <f t="shared" si="20"/>
        <v>36</v>
      </c>
      <c r="L55" s="402">
        <f t="shared" si="21"/>
        <v>36</v>
      </c>
      <c r="M55" s="102">
        <v>1</v>
      </c>
      <c r="N55" s="115">
        <v>23</v>
      </c>
      <c r="O55" s="113">
        <f t="shared" si="22"/>
        <v>13</v>
      </c>
      <c r="P55" s="116">
        <f t="shared" si="23"/>
        <v>56.521739130434781</v>
      </c>
    </row>
    <row r="56" spans="1:27" ht="15.75" customHeight="1" x14ac:dyDescent="0.2">
      <c r="A56" s="625">
        <v>43</v>
      </c>
      <c r="B56" s="73" t="s">
        <v>113</v>
      </c>
      <c r="C56" s="90">
        <v>3</v>
      </c>
      <c r="D56" s="5">
        <v>6</v>
      </c>
      <c r="E56" s="5">
        <v>2</v>
      </c>
      <c r="F56" s="499">
        <v>0</v>
      </c>
      <c r="G56" s="18"/>
      <c r="H56" s="18"/>
      <c r="I56" s="125">
        <v>0</v>
      </c>
      <c r="J56" s="126">
        <v>0</v>
      </c>
      <c r="K56" s="133">
        <f>SUM(C56:G56)</f>
        <v>11</v>
      </c>
      <c r="L56" s="402">
        <f>SUM(C56:J56)</f>
        <v>11</v>
      </c>
      <c r="M56" s="102">
        <v>1</v>
      </c>
      <c r="N56" s="115">
        <v>11</v>
      </c>
      <c r="O56" s="113">
        <f t="shared" si="22"/>
        <v>0</v>
      </c>
      <c r="P56" s="116">
        <f>((L56-N56)/N56)*100</f>
        <v>0</v>
      </c>
    </row>
    <row r="57" spans="1:27" ht="15.75" customHeight="1" x14ac:dyDescent="0.2">
      <c r="A57" s="626">
        <v>44</v>
      </c>
      <c r="B57" s="73" t="s">
        <v>84</v>
      </c>
      <c r="C57" s="90">
        <v>4</v>
      </c>
      <c r="D57" s="5">
        <v>34</v>
      </c>
      <c r="E57" s="5">
        <v>60</v>
      </c>
      <c r="F57" s="499">
        <v>10</v>
      </c>
      <c r="G57" s="18"/>
      <c r="H57" s="18"/>
      <c r="I57" s="125">
        <v>0</v>
      </c>
      <c r="J57" s="126">
        <v>0</v>
      </c>
      <c r="K57" s="133">
        <f t="shared" si="20"/>
        <v>108</v>
      </c>
      <c r="L57" s="402">
        <f t="shared" si="21"/>
        <v>108</v>
      </c>
      <c r="M57" s="102">
        <v>1</v>
      </c>
      <c r="N57" s="115">
        <v>126</v>
      </c>
      <c r="O57" s="113">
        <f t="shared" si="22"/>
        <v>-18</v>
      </c>
      <c r="P57" s="116">
        <f>((L57-N57)/N57)*100</f>
        <v>-14.285714285714285</v>
      </c>
    </row>
    <row r="58" spans="1:27" ht="15.75" customHeight="1" x14ac:dyDescent="0.2">
      <c r="A58" s="626"/>
      <c r="B58" s="73" t="s">
        <v>23</v>
      </c>
      <c r="C58" s="408">
        <f>SUM(C50:C57)</f>
        <v>8</v>
      </c>
      <c r="D58" s="406">
        <f>SUM(D50:D57)</f>
        <v>75</v>
      </c>
      <c r="E58" s="406">
        <f>SUM(E50:E57)</f>
        <v>127</v>
      </c>
      <c r="F58" s="653">
        <f>SUM(F50:F57)</f>
        <v>28</v>
      </c>
      <c r="G58" s="107"/>
      <c r="H58" s="107"/>
      <c r="I58" s="408">
        <f>SUM(I50:I57)</f>
        <v>0</v>
      </c>
      <c r="J58" s="406">
        <f>SUM(J50:J57)</f>
        <v>0</v>
      </c>
      <c r="K58" s="405">
        <f>SUM(K50:K57)</f>
        <v>238</v>
      </c>
      <c r="L58" s="590">
        <f t="shared" si="21"/>
        <v>238</v>
      </c>
      <c r="M58" s="102"/>
      <c r="N58" s="115">
        <v>292</v>
      </c>
      <c r="O58" s="113">
        <f t="shared" si="22"/>
        <v>-54</v>
      </c>
      <c r="P58" s="116">
        <f>((L58-N58)/N58)*100</f>
        <v>-18.493150684931507</v>
      </c>
    </row>
    <row r="59" spans="1:27" ht="15.75" customHeight="1" thickBot="1" x14ac:dyDescent="0.25">
      <c r="A59" s="627"/>
      <c r="B59" s="628" t="s">
        <v>27</v>
      </c>
      <c r="C59" s="629">
        <f>C58/$L58*100</f>
        <v>3.3613445378151261</v>
      </c>
      <c r="D59" s="534">
        <f>D58/$L58*100</f>
        <v>31.512605042016805</v>
      </c>
      <c r="E59" s="637">
        <f>E58/$L58*100</f>
        <v>53.361344537815128</v>
      </c>
      <c r="F59" s="535">
        <f>F58/$L58*100</f>
        <v>11.76470588235294</v>
      </c>
      <c r="G59" s="108"/>
      <c r="H59" s="108"/>
      <c r="I59" s="407">
        <f>I58/$L58*100</f>
        <v>0</v>
      </c>
      <c r="J59" s="364">
        <f>J58/$L58*100</f>
        <v>0</v>
      </c>
      <c r="K59" s="294">
        <f>K58/$L58*100</f>
        <v>100</v>
      </c>
      <c r="L59" s="275">
        <f>L58/$L58*100</f>
        <v>100</v>
      </c>
      <c r="M59" s="121"/>
      <c r="N59" s="122"/>
      <c r="O59" s="123"/>
      <c r="P59" s="124"/>
    </row>
    <row r="60" spans="1:27" ht="15.75" customHeight="1" thickBot="1" x14ac:dyDescent="0.25">
      <c r="A60" s="623" t="s">
        <v>11</v>
      </c>
      <c r="B60" s="624" t="s">
        <v>4</v>
      </c>
      <c r="C60" s="650" t="s">
        <v>12</v>
      </c>
      <c r="D60" s="494" t="s">
        <v>13</v>
      </c>
      <c r="E60" s="494" t="s">
        <v>14</v>
      </c>
      <c r="F60" s="495" t="s">
        <v>15</v>
      </c>
      <c r="G60" s="18"/>
      <c r="H60" s="18"/>
      <c r="I60" s="93" t="s">
        <v>18</v>
      </c>
      <c r="J60" s="84" t="s">
        <v>19</v>
      </c>
      <c r="K60" s="132" t="s">
        <v>20</v>
      </c>
      <c r="L60" s="131" t="s">
        <v>21</v>
      </c>
      <c r="M60" s="97" t="s">
        <v>81</v>
      </c>
      <c r="N60" s="221" t="s">
        <v>121</v>
      </c>
      <c r="O60" s="83" t="s">
        <v>89</v>
      </c>
      <c r="P60" s="84" t="s">
        <v>90</v>
      </c>
    </row>
    <row r="61" spans="1:27" ht="15.75" customHeight="1" x14ac:dyDescent="0.2">
      <c r="A61" s="625">
        <v>45</v>
      </c>
      <c r="B61" s="76" t="s">
        <v>32</v>
      </c>
      <c r="C61" s="88">
        <v>9</v>
      </c>
      <c r="D61" s="12">
        <v>23</v>
      </c>
      <c r="E61" s="12">
        <v>4</v>
      </c>
      <c r="F61" s="497">
        <v>8</v>
      </c>
      <c r="G61" s="18"/>
      <c r="H61" s="18"/>
      <c r="I61" s="127">
        <v>0</v>
      </c>
      <c r="J61" s="95">
        <v>0</v>
      </c>
      <c r="K61" s="133">
        <f t="shared" ref="K61:K66" si="24">SUM(C61:H61)</f>
        <v>44</v>
      </c>
      <c r="L61" s="417">
        <f t="shared" ref="L61:L68" si="25">SUM(C61:J61)</f>
        <v>44</v>
      </c>
      <c r="M61" s="101">
        <v>1</v>
      </c>
      <c r="N61" s="112">
        <v>43</v>
      </c>
      <c r="O61" s="113">
        <f>L61-N61</f>
        <v>1</v>
      </c>
      <c r="P61" s="114">
        <f>((L61-N61)/N61)*100</f>
        <v>2.3255813953488373</v>
      </c>
    </row>
    <row r="62" spans="1:27" ht="15.75" customHeight="1" x14ac:dyDescent="0.2">
      <c r="A62" s="626">
        <v>46</v>
      </c>
      <c r="B62" s="73" t="s">
        <v>114</v>
      </c>
      <c r="C62" s="90">
        <v>1</v>
      </c>
      <c r="D62" s="5">
        <v>4</v>
      </c>
      <c r="E62" s="5">
        <v>0</v>
      </c>
      <c r="F62" s="499">
        <v>2</v>
      </c>
      <c r="G62" s="18"/>
      <c r="H62" s="18"/>
      <c r="I62" s="125">
        <v>0</v>
      </c>
      <c r="J62" s="126">
        <v>0</v>
      </c>
      <c r="K62" s="133">
        <f t="shared" si="24"/>
        <v>7</v>
      </c>
      <c r="L62" s="418">
        <f t="shared" si="25"/>
        <v>7</v>
      </c>
      <c r="M62" s="102">
        <v>1</v>
      </c>
      <c r="N62" s="115">
        <v>9</v>
      </c>
      <c r="O62" s="113">
        <f t="shared" ref="O62:O68" si="26">L62-N62</f>
        <v>-2</v>
      </c>
      <c r="P62" s="116">
        <f t="shared" ref="P62:P64" si="27">((L62-N62)/N62)*100</f>
        <v>-22.222222222222221</v>
      </c>
    </row>
    <row r="63" spans="1:27" ht="15.75" customHeight="1" x14ac:dyDescent="0.2">
      <c r="A63" s="625">
        <v>47</v>
      </c>
      <c r="B63" s="73" t="s">
        <v>115</v>
      </c>
      <c r="C63" s="90">
        <v>2</v>
      </c>
      <c r="D63" s="5">
        <v>5</v>
      </c>
      <c r="E63" s="5">
        <v>2</v>
      </c>
      <c r="F63" s="499">
        <v>1</v>
      </c>
      <c r="G63" s="18"/>
      <c r="H63" s="18"/>
      <c r="I63" s="125">
        <v>0</v>
      </c>
      <c r="J63" s="126">
        <v>0</v>
      </c>
      <c r="K63" s="133">
        <f t="shared" si="24"/>
        <v>10</v>
      </c>
      <c r="L63" s="418">
        <f t="shared" si="25"/>
        <v>10</v>
      </c>
      <c r="M63" s="102">
        <v>1</v>
      </c>
      <c r="N63" s="115">
        <v>8</v>
      </c>
      <c r="O63" s="113">
        <f t="shared" si="26"/>
        <v>2</v>
      </c>
      <c r="P63" s="116">
        <f t="shared" si="27"/>
        <v>25</v>
      </c>
    </row>
    <row r="64" spans="1:27" ht="15.75" customHeight="1" x14ac:dyDescent="0.2">
      <c r="A64" s="626">
        <v>48</v>
      </c>
      <c r="B64" s="111" t="s">
        <v>95</v>
      </c>
      <c r="C64" s="90">
        <v>4</v>
      </c>
      <c r="D64" s="5">
        <v>2</v>
      </c>
      <c r="E64" s="5">
        <v>0</v>
      </c>
      <c r="F64" s="499">
        <v>3</v>
      </c>
      <c r="G64" s="18"/>
      <c r="H64" s="18"/>
      <c r="I64" s="68">
        <v>0</v>
      </c>
      <c r="J64" s="126">
        <v>0</v>
      </c>
      <c r="K64" s="133">
        <f t="shared" si="24"/>
        <v>9</v>
      </c>
      <c r="L64" s="418">
        <f t="shared" si="25"/>
        <v>9</v>
      </c>
      <c r="M64" s="102">
        <v>1</v>
      </c>
      <c r="N64" s="115">
        <v>12</v>
      </c>
      <c r="O64" s="113">
        <f t="shared" si="26"/>
        <v>-3</v>
      </c>
      <c r="P64" s="116">
        <f t="shared" si="27"/>
        <v>-25</v>
      </c>
    </row>
    <row r="65" spans="1:16" ht="15.75" customHeight="1" x14ac:dyDescent="0.2">
      <c r="A65" s="625">
        <v>49</v>
      </c>
      <c r="B65" s="356" t="s">
        <v>134</v>
      </c>
      <c r="C65" s="90">
        <v>0</v>
      </c>
      <c r="D65" s="5">
        <v>2</v>
      </c>
      <c r="E65" s="5">
        <v>0</v>
      </c>
      <c r="F65" s="499">
        <v>0</v>
      </c>
      <c r="G65" s="18"/>
      <c r="H65" s="18"/>
      <c r="I65" s="68">
        <v>0</v>
      </c>
      <c r="J65" s="126">
        <v>0</v>
      </c>
      <c r="K65" s="133">
        <f>SUM(C65:I65)</f>
        <v>2</v>
      </c>
      <c r="L65" s="418">
        <f t="shared" si="25"/>
        <v>2</v>
      </c>
      <c r="M65" s="102">
        <v>1</v>
      </c>
      <c r="N65" s="115"/>
      <c r="O65" s="113"/>
      <c r="P65" s="116"/>
    </row>
    <row r="66" spans="1:16" ht="15.75" customHeight="1" x14ac:dyDescent="0.2">
      <c r="A66" s="626">
        <v>50</v>
      </c>
      <c r="B66" s="111" t="s">
        <v>116</v>
      </c>
      <c r="C66" s="90">
        <v>1</v>
      </c>
      <c r="D66" s="5">
        <v>5</v>
      </c>
      <c r="E66" s="5">
        <v>0</v>
      </c>
      <c r="F66" s="499">
        <v>1</v>
      </c>
      <c r="G66" s="18"/>
      <c r="H66" s="18"/>
      <c r="I66" s="68">
        <v>0</v>
      </c>
      <c r="J66" s="126">
        <v>0</v>
      </c>
      <c r="K66" s="133">
        <f t="shared" si="24"/>
        <v>7</v>
      </c>
      <c r="L66" s="418">
        <f t="shared" si="25"/>
        <v>7</v>
      </c>
      <c r="M66" s="102">
        <v>1</v>
      </c>
      <c r="N66" s="115">
        <v>178</v>
      </c>
      <c r="O66" s="113">
        <f t="shared" si="26"/>
        <v>-171</v>
      </c>
      <c r="P66" s="116">
        <f>((L66-N66)/N66)*100</f>
        <v>-96.067415730337075</v>
      </c>
    </row>
    <row r="67" spans="1:16" ht="15.75" customHeight="1" x14ac:dyDescent="0.2">
      <c r="A67" s="625">
        <v>51</v>
      </c>
      <c r="B67" s="111" t="s">
        <v>84</v>
      </c>
      <c r="C67" s="90">
        <v>36</v>
      </c>
      <c r="D67" s="5">
        <v>104</v>
      </c>
      <c r="E67" s="5">
        <v>1</v>
      </c>
      <c r="F67" s="499">
        <v>502</v>
      </c>
      <c r="G67" s="18"/>
      <c r="H67" s="18"/>
      <c r="I67" s="68">
        <v>0</v>
      </c>
      <c r="J67" s="126">
        <v>0</v>
      </c>
      <c r="K67" s="133">
        <f>SUM(C67:I67)</f>
        <v>643</v>
      </c>
      <c r="L67" s="418">
        <f t="shared" si="25"/>
        <v>643</v>
      </c>
      <c r="M67" s="102">
        <v>1</v>
      </c>
      <c r="N67" s="115">
        <v>123</v>
      </c>
      <c r="O67" s="113">
        <f t="shared" si="26"/>
        <v>520</v>
      </c>
      <c r="P67" s="116">
        <f>((L67-N67)/N67)*100</f>
        <v>422.76422764227641</v>
      </c>
    </row>
    <row r="68" spans="1:16" ht="15.75" customHeight="1" x14ac:dyDescent="0.2">
      <c r="A68" s="626"/>
      <c r="B68" s="111" t="s">
        <v>23</v>
      </c>
      <c r="C68" s="408">
        <f t="shared" ref="C68:E68" si="28">SUM(C61:C67)</f>
        <v>53</v>
      </c>
      <c r="D68" s="406">
        <f t="shared" si="28"/>
        <v>145</v>
      </c>
      <c r="E68" s="406">
        <f t="shared" si="28"/>
        <v>7</v>
      </c>
      <c r="F68" s="653">
        <f>SUM(F61:F67)</f>
        <v>517</v>
      </c>
      <c r="G68" s="107"/>
      <c r="H68" s="107"/>
      <c r="I68" s="408">
        <f>SUM(I61:I67)</f>
        <v>0</v>
      </c>
      <c r="J68" s="405">
        <f>SUM(J61:J67)</f>
        <v>0</v>
      </c>
      <c r="K68" s="405">
        <f>SUM(K61:K67)</f>
        <v>722</v>
      </c>
      <c r="L68" s="657">
        <f t="shared" si="25"/>
        <v>722</v>
      </c>
      <c r="M68" s="102"/>
      <c r="N68" s="115">
        <v>373</v>
      </c>
      <c r="O68" s="113">
        <f t="shared" si="26"/>
        <v>349</v>
      </c>
      <c r="P68" s="116">
        <f>((L68-N68)/N68)*100</f>
        <v>93.565683646112603</v>
      </c>
    </row>
    <row r="69" spans="1:16" ht="15.75" customHeight="1" thickBot="1" x14ac:dyDescent="0.25">
      <c r="A69" s="627"/>
      <c r="B69" s="628" t="s">
        <v>27</v>
      </c>
      <c r="C69" s="629">
        <f>C68/$L68*100</f>
        <v>7.3407202216066487</v>
      </c>
      <c r="D69" s="534">
        <f>D68/$L68*100</f>
        <v>20.083102493074794</v>
      </c>
      <c r="E69" s="534">
        <f>E68/$L68*100</f>
        <v>0.96952908587257614</v>
      </c>
      <c r="F69" s="535">
        <f>F68/$L68*100</f>
        <v>71.606648199445985</v>
      </c>
      <c r="G69" s="108"/>
      <c r="H69" s="108"/>
      <c r="I69" s="407">
        <f>I68/$L68*100</f>
        <v>0</v>
      </c>
      <c r="J69" s="294">
        <f>J68/$L68*100</f>
        <v>0</v>
      </c>
      <c r="K69" s="294">
        <f>K68/$L68*100</f>
        <v>100</v>
      </c>
      <c r="L69" s="8">
        <f>L68/$L68*100</f>
        <v>100</v>
      </c>
      <c r="M69" s="121"/>
      <c r="N69" s="122"/>
      <c r="O69" s="123"/>
      <c r="P69" s="124"/>
    </row>
    <row r="70" spans="1:16" ht="15.75" customHeight="1" thickBot="1" x14ac:dyDescent="0.25">
      <c r="A70" s="623" t="s">
        <v>11</v>
      </c>
      <c r="B70" s="624" t="s">
        <v>7</v>
      </c>
      <c r="C70" s="650" t="s">
        <v>12</v>
      </c>
      <c r="D70" s="494" t="s">
        <v>13</v>
      </c>
      <c r="E70" s="494" t="s">
        <v>14</v>
      </c>
      <c r="F70" s="494" t="s">
        <v>15</v>
      </c>
      <c r="G70" s="495" t="s">
        <v>16</v>
      </c>
      <c r="H70" s="18"/>
      <c r="I70" s="93" t="s">
        <v>18</v>
      </c>
      <c r="J70" s="84" t="s">
        <v>19</v>
      </c>
      <c r="K70" s="132" t="s">
        <v>20</v>
      </c>
      <c r="L70" s="97" t="s">
        <v>21</v>
      </c>
      <c r="M70" s="97" t="s">
        <v>81</v>
      </c>
      <c r="N70" s="221" t="s">
        <v>121</v>
      </c>
      <c r="O70" s="83" t="s">
        <v>89</v>
      </c>
      <c r="P70" s="84" t="s">
        <v>90</v>
      </c>
    </row>
    <row r="71" spans="1:16" ht="15.75" customHeight="1" x14ac:dyDescent="0.2">
      <c r="A71" s="625">
        <v>52</v>
      </c>
      <c r="B71" s="76" t="s">
        <v>34</v>
      </c>
      <c r="C71" s="88">
        <v>12</v>
      </c>
      <c r="D71" s="12">
        <v>22</v>
      </c>
      <c r="E71" s="136">
        <v>7</v>
      </c>
      <c r="F71" s="136">
        <v>3</v>
      </c>
      <c r="G71" s="651">
        <v>6</v>
      </c>
      <c r="H71" s="140"/>
      <c r="I71" s="94">
        <v>0</v>
      </c>
      <c r="J71" s="128">
        <v>0</v>
      </c>
      <c r="K71" s="361">
        <f>SUM(C71:H71)</f>
        <v>50</v>
      </c>
      <c r="L71" s="401">
        <f>SUM(C71:J71)</f>
        <v>50</v>
      </c>
      <c r="M71" s="101">
        <v>1</v>
      </c>
      <c r="N71" s="112">
        <v>52</v>
      </c>
      <c r="O71" s="113">
        <f>L71-N71</f>
        <v>-2</v>
      </c>
      <c r="P71" s="114">
        <f>((L71-N71)/N71)*100</f>
        <v>-3.8461538461538463</v>
      </c>
    </row>
    <row r="72" spans="1:16" ht="15.75" customHeight="1" x14ac:dyDescent="0.2">
      <c r="A72" s="625">
        <v>53</v>
      </c>
      <c r="B72" s="73" t="s">
        <v>117</v>
      </c>
      <c r="C72" s="90">
        <v>5</v>
      </c>
      <c r="D72" s="5">
        <v>42</v>
      </c>
      <c r="E72" s="6">
        <v>9</v>
      </c>
      <c r="F72" s="6">
        <v>1</v>
      </c>
      <c r="G72" s="652">
        <v>23</v>
      </c>
      <c r="H72" s="140"/>
      <c r="I72" s="68">
        <v>0</v>
      </c>
      <c r="J72" s="126">
        <v>0</v>
      </c>
      <c r="K72" s="361">
        <f>SUM(C72:H72)</f>
        <v>80</v>
      </c>
      <c r="L72" s="402">
        <f>SUM(C72:J72)</f>
        <v>80</v>
      </c>
      <c r="M72" s="102">
        <v>1</v>
      </c>
      <c r="N72" s="115">
        <v>27</v>
      </c>
      <c r="O72" s="113">
        <f t="shared" ref="O72:O76" si="29">L72-N72</f>
        <v>53</v>
      </c>
      <c r="P72" s="116">
        <f>((L72-N72)/N72)*100</f>
        <v>196.2962962962963</v>
      </c>
    </row>
    <row r="73" spans="1:16" ht="15.75" customHeight="1" x14ac:dyDescent="0.2">
      <c r="A73" s="626">
        <v>54</v>
      </c>
      <c r="B73" s="73" t="s">
        <v>118</v>
      </c>
      <c r="C73" s="90">
        <v>6</v>
      </c>
      <c r="D73" s="5">
        <v>9</v>
      </c>
      <c r="E73" s="6">
        <v>2</v>
      </c>
      <c r="F73" s="6">
        <v>0</v>
      </c>
      <c r="G73" s="652">
        <v>4</v>
      </c>
      <c r="H73" s="140"/>
      <c r="I73" s="68">
        <v>0</v>
      </c>
      <c r="J73" s="126">
        <v>0</v>
      </c>
      <c r="K73" s="361">
        <f>SUM(C73:H73)</f>
        <v>21</v>
      </c>
      <c r="L73" s="402">
        <f t="shared" ref="L73:L76" si="30">SUM(C73:J73)</f>
        <v>21</v>
      </c>
      <c r="M73" s="102">
        <v>1</v>
      </c>
      <c r="N73" s="115">
        <v>16</v>
      </c>
      <c r="O73" s="113">
        <f t="shared" si="29"/>
        <v>5</v>
      </c>
      <c r="P73" s="116">
        <f>((L73-N73)/N73)*100</f>
        <v>31.25</v>
      </c>
    </row>
    <row r="74" spans="1:16" ht="15.75" customHeight="1" x14ac:dyDescent="0.2">
      <c r="A74" s="625">
        <v>55</v>
      </c>
      <c r="B74" s="73" t="s">
        <v>35</v>
      </c>
      <c r="C74" s="90">
        <v>3</v>
      </c>
      <c r="D74" s="5">
        <v>17</v>
      </c>
      <c r="E74" s="6">
        <v>1</v>
      </c>
      <c r="F74" s="6">
        <v>3</v>
      </c>
      <c r="G74" s="652">
        <v>8</v>
      </c>
      <c r="H74" s="140"/>
      <c r="I74" s="68">
        <v>0</v>
      </c>
      <c r="J74" s="126">
        <v>0</v>
      </c>
      <c r="K74" s="361">
        <f>SUM(C74:H74)</f>
        <v>32</v>
      </c>
      <c r="L74" s="402">
        <f t="shared" si="30"/>
        <v>32</v>
      </c>
      <c r="M74" s="102">
        <v>1</v>
      </c>
      <c r="N74" s="115">
        <v>18</v>
      </c>
      <c r="O74" s="113">
        <f t="shared" si="29"/>
        <v>14</v>
      </c>
      <c r="P74" s="116">
        <f t="shared" ref="P74:P76" si="31">((L74-N74)/N74)*100</f>
        <v>77.777777777777786</v>
      </c>
    </row>
    <row r="75" spans="1:16" ht="15.75" customHeight="1" x14ac:dyDescent="0.2">
      <c r="A75" s="626">
        <v>56</v>
      </c>
      <c r="B75" s="73" t="s">
        <v>84</v>
      </c>
      <c r="C75" s="90">
        <v>0</v>
      </c>
      <c r="D75" s="5">
        <v>2</v>
      </c>
      <c r="E75" s="6">
        <v>0</v>
      </c>
      <c r="F75" s="6">
        <v>0</v>
      </c>
      <c r="G75" s="652">
        <v>0</v>
      </c>
      <c r="H75" s="140"/>
      <c r="I75" s="68">
        <v>0</v>
      </c>
      <c r="J75" s="126">
        <v>0</v>
      </c>
      <c r="K75" s="361">
        <f>SUM(C75:H75)</f>
        <v>2</v>
      </c>
      <c r="L75" s="402">
        <f t="shared" si="30"/>
        <v>2</v>
      </c>
      <c r="M75" s="102">
        <v>1</v>
      </c>
      <c r="N75" s="115">
        <v>65</v>
      </c>
      <c r="O75" s="113">
        <f t="shared" si="29"/>
        <v>-63</v>
      </c>
      <c r="P75" s="116">
        <f t="shared" si="31"/>
        <v>-96.92307692307692</v>
      </c>
    </row>
    <row r="76" spans="1:16" ht="15.75" customHeight="1" x14ac:dyDescent="0.2">
      <c r="A76" s="626"/>
      <c r="B76" s="73" t="s">
        <v>23</v>
      </c>
      <c r="C76" s="408">
        <f>SUM(C71:C75)</f>
        <v>26</v>
      </c>
      <c r="D76" s="405">
        <f>SUM(D71:D75)</f>
        <v>92</v>
      </c>
      <c r="E76" s="405">
        <f>SUM(E71:E75)</f>
        <v>19</v>
      </c>
      <c r="F76" s="405">
        <f>SUM(F71:F75)</f>
        <v>7</v>
      </c>
      <c r="G76" s="653">
        <f>SUM(G71:G75)</f>
        <v>41</v>
      </c>
      <c r="H76" s="107"/>
      <c r="I76" s="408">
        <f>SUM(I71:I75)</f>
        <v>0</v>
      </c>
      <c r="J76" s="405">
        <f>SUM(J71:J75)</f>
        <v>0</v>
      </c>
      <c r="K76" s="405">
        <f>SUM(K71:K75)</f>
        <v>185</v>
      </c>
      <c r="L76" s="590">
        <f t="shared" si="30"/>
        <v>185</v>
      </c>
      <c r="M76" s="102"/>
      <c r="N76" s="115">
        <v>187</v>
      </c>
      <c r="O76" s="113">
        <f t="shared" si="29"/>
        <v>-2</v>
      </c>
      <c r="P76" s="116">
        <f t="shared" si="31"/>
        <v>-1.0695187165775399</v>
      </c>
    </row>
    <row r="77" spans="1:16" ht="15.75" customHeight="1" thickBot="1" x14ac:dyDescent="0.25">
      <c r="A77" s="627"/>
      <c r="B77" s="628" t="s">
        <v>27</v>
      </c>
      <c r="C77" s="629">
        <f>C76/$L76*100</f>
        <v>14.054054054054054</v>
      </c>
      <c r="D77" s="621">
        <f>D76/$L76*100</f>
        <v>49.729729729729733</v>
      </c>
      <c r="E77" s="621">
        <f>E76/$L76*100</f>
        <v>10.27027027027027</v>
      </c>
      <c r="F77" s="621">
        <f>F76/$L76*100</f>
        <v>3.7837837837837842</v>
      </c>
      <c r="G77" s="535">
        <f>G76/$L76*100</f>
        <v>22.162162162162165</v>
      </c>
      <c r="H77" s="108"/>
      <c r="I77" s="407">
        <f>I76/$L76*100</f>
        <v>0</v>
      </c>
      <c r="J77" s="364">
        <f>J76/$L76*100</f>
        <v>0</v>
      </c>
      <c r="K77" s="364">
        <f>K76/$L76*100</f>
        <v>100</v>
      </c>
      <c r="L77" s="237">
        <f>L76/$L76*100</f>
        <v>100</v>
      </c>
      <c r="M77" s="103"/>
      <c r="N77" s="117"/>
      <c r="O77" s="118"/>
      <c r="P77" s="119"/>
    </row>
    <row r="78" spans="1:16" ht="15.75" customHeight="1" thickBot="1" x14ac:dyDescent="0.25">
      <c r="A78" s="623" t="s">
        <v>11</v>
      </c>
      <c r="B78" s="624" t="s">
        <v>8</v>
      </c>
      <c r="C78" s="650" t="s">
        <v>12</v>
      </c>
      <c r="D78" s="494" t="s">
        <v>13</v>
      </c>
      <c r="E78" s="494" t="s">
        <v>14</v>
      </c>
      <c r="F78" s="494" t="s">
        <v>15</v>
      </c>
      <c r="G78" s="495" t="s">
        <v>16</v>
      </c>
      <c r="H78" s="18"/>
      <c r="I78" s="93" t="s">
        <v>18</v>
      </c>
      <c r="J78" s="84" t="s">
        <v>19</v>
      </c>
      <c r="K78" s="132" t="s">
        <v>20</v>
      </c>
      <c r="L78" s="97" t="s">
        <v>21</v>
      </c>
      <c r="M78" s="97" t="s">
        <v>81</v>
      </c>
      <c r="N78" s="221" t="s">
        <v>121</v>
      </c>
      <c r="O78" s="139" t="s">
        <v>89</v>
      </c>
      <c r="P78" s="84" t="s">
        <v>90</v>
      </c>
    </row>
    <row r="79" spans="1:16" ht="15.75" customHeight="1" x14ac:dyDescent="0.25">
      <c r="A79" s="625">
        <v>57</v>
      </c>
      <c r="B79" s="76" t="s">
        <v>52</v>
      </c>
      <c r="C79" s="88">
        <v>9</v>
      </c>
      <c r="D79" s="12">
        <v>1</v>
      </c>
      <c r="E79" s="12">
        <v>5</v>
      </c>
      <c r="F79" s="12">
        <v>0</v>
      </c>
      <c r="G79" s="497">
        <v>2</v>
      </c>
      <c r="H79" s="18"/>
      <c r="I79" s="127">
        <v>0</v>
      </c>
      <c r="J79" s="95">
        <v>0</v>
      </c>
      <c r="K79" s="361">
        <f t="shared" ref="K79:K86" si="32">SUM(C79:G79)</f>
        <v>17</v>
      </c>
      <c r="L79" s="401">
        <f t="shared" ref="L79:L86" si="33">SUM(C79:J79)</f>
        <v>17</v>
      </c>
      <c r="M79" s="101">
        <v>1</v>
      </c>
      <c r="N79" s="384">
        <v>35</v>
      </c>
      <c r="O79" s="382">
        <f>L79-N79</f>
        <v>-18</v>
      </c>
      <c r="P79" s="78">
        <f>((L79-N79)/N79)*100</f>
        <v>-51.428571428571423</v>
      </c>
    </row>
    <row r="80" spans="1:16" ht="15.75" customHeight="1" x14ac:dyDescent="0.25">
      <c r="A80" s="626">
        <v>58</v>
      </c>
      <c r="B80" s="73" t="s">
        <v>36</v>
      </c>
      <c r="C80" s="90">
        <v>6</v>
      </c>
      <c r="D80" s="5">
        <v>6</v>
      </c>
      <c r="E80" s="5">
        <v>4</v>
      </c>
      <c r="F80" s="5">
        <v>0</v>
      </c>
      <c r="G80" s="499">
        <v>1</v>
      </c>
      <c r="H80" s="18"/>
      <c r="I80" s="68">
        <v>0</v>
      </c>
      <c r="J80" s="126">
        <v>0</v>
      </c>
      <c r="K80" s="361">
        <f t="shared" si="32"/>
        <v>17</v>
      </c>
      <c r="L80" s="402">
        <f t="shared" si="33"/>
        <v>17</v>
      </c>
      <c r="M80" s="102">
        <v>1</v>
      </c>
      <c r="N80" s="385">
        <v>33</v>
      </c>
      <c r="O80" s="383">
        <f t="shared" ref="O80:O87" si="34">L80-N80</f>
        <v>-16</v>
      </c>
      <c r="P80" s="69">
        <f t="shared" ref="P80:P87" si="35">((L80-N80)/N80)*100</f>
        <v>-48.484848484848484</v>
      </c>
    </row>
    <row r="81" spans="1:16" ht="15.75" customHeight="1" x14ac:dyDescent="0.25">
      <c r="A81" s="625">
        <v>59</v>
      </c>
      <c r="B81" s="73" t="s">
        <v>37</v>
      </c>
      <c r="C81" s="90">
        <v>12</v>
      </c>
      <c r="D81" s="5">
        <v>3</v>
      </c>
      <c r="E81" s="5">
        <v>6</v>
      </c>
      <c r="F81" s="5">
        <v>1</v>
      </c>
      <c r="G81" s="499">
        <v>1</v>
      </c>
      <c r="H81" s="18"/>
      <c r="I81" s="68">
        <v>0</v>
      </c>
      <c r="J81" s="126">
        <v>0</v>
      </c>
      <c r="K81" s="361">
        <f t="shared" si="32"/>
        <v>23</v>
      </c>
      <c r="L81" s="402">
        <f t="shared" si="33"/>
        <v>23</v>
      </c>
      <c r="M81" s="102">
        <v>1</v>
      </c>
      <c r="N81" s="385">
        <v>70</v>
      </c>
      <c r="O81" s="383">
        <f t="shared" si="34"/>
        <v>-47</v>
      </c>
      <c r="P81" s="69">
        <f t="shared" si="35"/>
        <v>-67.142857142857139</v>
      </c>
    </row>
    <row r="82" spans="1:16" ht="15.75" customHeight="1" x14ac:dyDescent="0.25">
      <c r="A82" s="626">
        <v>60</v>
      </c>
      <c r="B82" s="73" t="s">
        <v>54</v>
      </c>
      <c r="C82" s="90">
        <v>4</v>
      </c>
      <c r="D82" s="5">
        <v>0</v>
      </c>
      <c r="E82" s="5">
        <v>6</v>
      </c>
      <c r="F82" s="5">
        <v>0</v>
      </c>
      <c r="G82" s="499">
        <v>1</v>
      </c>
      <c r="H82" s="18"/>
      <c r="I82" s="68">
        <v>0</v>
      </c>
      <c r="J82" s="126">
        <v>0</v>
      </c>
      <c r="K82" s="361">
        <f t="shared" si="32"/>
        <v>11</v>
      </c>
      <c r="L82" s="402">
        <f t="shared" si="33"/>
        <v>11</v>
      </c>
      <c r="M82" s="102">
        <v>1</v>
      </c>
      <c r="N82" s="385">
        <v>19</v>
      </c>
      <c r="O82" s="383">
        <f t="shared" si="34"/>
        <v>-8</v>
      </c>
      <c r="P82" s="69">
        <f t="shared" si="35"/>
        <v>-42.105263157894733</v>
      </c>
    </row>
    <row r="83" spans="1:16" ht="15.75" customHeight="1" x14ac:dyDescent="0.25">
      <c r="A83" s="625">
        <v>61</v>
      </c>
      <c r="B83" s="73" t="s">
        <v>53</v>
      </c>
      <c r="C83" s="90">
        <v>16</v>
      </c>
      <c r="D83" s="5">
        <v>0</v>
      </c>
      <c r="E83" s="5">
        <v>2</v>
      </c>
      <c r="F83" s="5">
        <v>0</v>
      </c>
      <c r="G83" s="499">
        <v>0</v>
      </c>
      <c r="H83" s="18"/>
      <c r="I83" s="68">
        <v>0</v>
      </c>
      <c r="J83" s="126">
        <v>0</v>
      </c>
      <c r="K83" s="361">
        <f t="shared" si="32"/>
        <v>18</v>
      </c>
      <c r="L83" s="402">
        <f t="shared" si="33"/>
        <v>18</v>
      </c>
      <c r="M83" s="102">
        <v>1</v>
      </c>
      <c r="N83" s="385">
        <v>21</v>
      </c>
      <c r="O83" s="383">
        <f t="shared" si="34"/>
        <v>-3</v>
      </c>
      <c r="P83" s="69">
        <f>((L83-N83)/N83)*100</f>
        <v>-14.285714285714285</v>
      </c>
    </row>
    <row r="84" spans="1:16" ht="15.75" customHeight="1" x14ac:dyDescent="0.25">
      <c r="A84" s="626">
        <v>62</v>
      </c>
      <c r="B84" s="73" t="s">
        <v>135</v>
      </c>
      <c r="C84" s="90">
        <v>8</v>
      </c>
      <c r="D84" s="5">
        <v>4</v>
      </c>
      <c r="E84" s="5">
        <v>26</v>
      </c>
      <c r="F84" s="5">
        <v>0</v>
      </c>
      <c r="G84" s="499">
        <v>1</v>
      </c>
      <c r="H84" s="18"/>
      <c r="I84" s="68">
        <v>0</v>
      </c>
      <c r="J84" s="126">
        <v>0</v>
      </c>
      <c r="K84" s="361">
        <f t="shared" si="32"/>
        <v>39</v>
      </c>
      <c r="L84" s="402">
        <f t="shared" si="33"/>
        <v>39</v>
      </c>
      <c r="M84" s="102">
        <v>1</v>
      </c>
      <c r="N84" s="385"/>
      <c r="O84" s="383"/>
      <c r="P84" s="69"/>
    </row>
    <row r="85" spans="1:16" ht="15.75" customHeight="1" x14ac:dyDescent="0.25">
      <c r="A85" s="625">
        <v>63</v>
      </c>
      <c r="B85" s="73" t="s">
        <v>38</v>
      </c>
      <c r="C85" s="90">
        <v>20</v>
      </c>
      <c r="D85" s="5">
        <v>6</v>
      </c>
      <c r="E85" s="5">
        <v>13</v>
      </c>
      <c r="F85" s="5">
        <v>3</v>
      </c>
      <c r="G85" s="499">
        <v>1</v>
      </c>
      <c r="H85" s="18"/>
      <c r="I85" s="68">
        <v>0</v>
      </c>
      <c r="J85" s="126">
        <v>0</v>
      </c>
      <c r="K85" s="361">
        <f t="shared" si="32"/>
        <v>43</v>
      </c>
      <c r="L85" s="402">
        <f t="shared" si="33"/>
        <v>43</v>
      </c>
      <c r="M85" s="102">
        <v>1</v>
      </c>
      <c r="N85" s="385">
        <v>18</v>
      </c>
      <c r="O85" s="383">
        <f t="shared" si="34"/>
        <v>25</v>
      </c>
      <c r="P85" s="69">
        <f t="shared" si="35"/>
        <v>138.88888888888889</v>
      </c>
    </row>
    <row r="86" spans="1:16" ht="15.75" customHeight="1" x14ac:dyDescent="0.25">
      <c r="A86" s="626">
        <v>64</v>
      </c>
      <c r="B86" s="73" t="s">
        <v>84</v>
      </c>
      <c r="C86" s="90">
        <v>0</v>
      </c>
      <c r="D86" s="5">
        <v>10</v>
      </c>
      <c r="E86" s="5">
        <v>3</v>
      </c>
      <c r="F86" s="5">
        <v>1</v>
      </c>
      <c r="G86" s="499">
        <v>151</v>
      </c>
      <c r="H86" s="18"/>
      <c r="I86" s="68"/>
      <c r="J86" s="126"/>
      <c r="K86" s="361">
        <f t="shared" si="32"/>
        <v>165</v>
      </c>
      <c r="L86" s="402">
        <f t="shared" si="33"/>
        <v>165</v>
      </c>
      <c r="M86" s="102">
        <v>1</v>
      </c>
      <c r="N86" s="385">
        <v>151</v>
      </c>
      <c r="O86" s="383">
        <f t="shared" si="34"/>
        <v>14</v>
      </c>
      <c r="P86" s="69">
        <f t="shared" si="35"/>
        <v>9.2715231788079464</v>
      </c>
    </row>
    <row r="87" spans="1:16" ht="15.75" customHeight="1" x14ac:dyDescent="0.25">
      <c r="A87" s="626"/>
      <c r="B87" s="73" t="s">
        <v>23</v>
      </c>
      <c r="C87" s="408">
        <f>SUM(C79:C86)</f>
        <v>75</v>
      </c>
      <c r="D87" s="406">
        <f t="shared" ref="D87:F87" si="36">SUM(D79:D86)</f>
        <v>30</v>
      </c>
      <c r="E87" s="406">
        <f t="shared" si="36"/>
        <v>65</v>
      </c>
      <c r="F87" s="406">
        <f t="shared" si="36"/>
        <v>5</v>
      </c>
      <c r="G87" s="653">
        <f>SUM(G79:G86)</f>
        <v>158</v>
      </c>
      <c r="H87" s="107"/>
      <c r="I87" s="408">
        <f>SUM(I79:I86)</f>
        <v>0</v>
      </c>
      <c r="J87" s="406">
        <f>SUM(J79:J86)</f>
        <v>0</v>
      </c>
      <c r="K87" s="405">
        <f>SUM(K79:K86)</f>
        <v>333</v>
      </c>
      <c r="L87" s="590">
        <f>SUM(C87:J87)</f>
        <v>333</v>
      </c>
      <c r="M87" s="102"/>
      <c r="N87" s="385">
        <v>347</v>
      </c>
      <c r="O87" s="383">
        <f t="shared" si="34"/>
        <v>-14</v>
      </c>
      <c r="P87" s="69">
        <f t="shared" si="35"/>
        <v>-4.0345821325648412</v>
      </c>
    </row>
    <row r="88" spans="1:16" ht="15.75" customHeight="1" thickBot="1" x14ac:dyDescent="0.3">
      <c r="A88" s="627"/>
      <c r="B88" s="628" t="s">
        <v>27</v>
      </c>
      <c r="C88" s="629">
        <f>C87/$L87*100</f>
        <v>22.522522522522522</v>
      </c>
      <c r="D88" s="534">
        <f>D87/$L87*100</f>
        <v>9.0090090090090094</v>
      </c>
      <c r="E88" s="534">
        <f>E87/$L87*100</f>
        <v>19.51951951951952</v>
      </c>
      <c r="F88" s="534">
        <f>F87/$L87*100</f>
        <v>1.5015015015015014</v>
      </c>
      <c r="G88" s="535">
        <f>G87/$L87*100</f>
        <v>47.447447447447452</v>
      </c>
      <c r="H88" s="108"/>
      <c r="I88" s="407">
        <f>I87/$L87*100</f>
        <v>0</v>
      </c>
      <c r="J88" s="364">
        <f>J87/$L87*100</f>
        <v>0</v>
      </c>
      <c r="K88" s="364">
        <f>K87/$L87*100</f>
        <v>100</v>
      </c>
      <c r="L88" s="427">
        <f>L87/$L87*100</f>
        <v>100</v>
      </c>
      <c r="M88" s="103"/>
      <c r="N88" s="386"/>
      <c r="O88" s="143"/>
      <c r="P88" s="144"/>
    </row>
    <row r="89" spans="1:16" ht="15.75" customHeight="1" thickBot="1" x14ac:dyDescent="0.25">
      <c r="A89" s="622" t="s">
        <v>11</v>
      </c>
      <c r="B89" s="622" t="s">
        <v>9</v>
      </c>
      <c r="C89" s="423" t="s">
        <v>12</v>
      </c>
      <c r="D89" s="289" t="s">
        <v>13</v>
      </c>
      <c r="E89" s="289" t="s">
        <v>14</v>
      </c>
      <c r="F89" s="543" t="s">
        <v>15</v>
      </c>
      <c r="G89" s="18"/>
      <c r="H89" s="18"/>
      <c r="I89" s="93" t="s">
        <v>18</v>
      </c>
      <c r="J89" s="84" t="s">
        <v>19</v>
      </c>
      <c r="K89" s="132" t="s">
        <v>20</v>
      </c>
      <c r="L89" s="97" t="s">
        <v>21</v>
      </c>
      <c r="M89" s="378" t="s">
        <v>81</v>
      </c>
      <c r="N89" s="221" t="s">
        <v>121</v>
      </c>
      <c r="O89" s="83" t="s">
        <v>89</v>
      </c>
      <c r="P89" s="84" t="s">
        <v>90</v>
      </c>
    </row>
    <row r="90" spans="1:16" ht="15.75" customHeight="1" x14ac:dyDescent="0.2">
      <c r="A90" s="75">
        <v>65</v>
      </c>
      <c r="B90" s="76" t="s">
        <v>119</v>
      </c>
      <c r="C90" s="88">
        <v>5</v>
      </c>
      <c r="D90" s="12">
        <v>20</v>
      </c>
      <c r="E90" s="12">
        <v>93</v>
      </c>
      <c r="F90" s="89">
        <v>40</v>
      </c>
      <c r="G90" s="18"/>
      <c r="H90" s="18"/>
      <c r="I90" s="127">
        <v>0</v>
      </c>
      <c r="J90" s="95">
        <v>0</v>
      </c>
      <c r="K90" s="361">
        <f t="shared" ref="K90:K97" si="37">SUM(C90:F90)</f>
        <v>158</v>
      </c>
      <c r="L90" s="401">
        <f t="shared" ref="L90:L97" si="38">SUM(C90:J90)</f>
        <v>158</v>
      </c>
      <c r="M90" s="380">
        <v>1</v>
      </c>
      <c r="N90" s="92">
        <v>306</v>
      </c>
      <c r="O90" s="113">
        <f>L90-N90</f>
        <v>-148</v>
      </c>
      <c r="P90" s="114">
        <f>((L90-N90)/N90)*100</f>
        <v>-48.366013071895424</v>
      </c>
    </row>
    <row r="91" spans="1:16" ht="15.75" customHeight="1" x14ac:dyDescent="0.2">
      <c r="A91" s="71">
        <v>66</v>
      </c>
      <c r="B91" s="73" t="s">
        <v>39</v>
      </c>
      <c r="C91" s="90">
        <v>1</v>
      </c>
      <c r="D91" s="5">
        <v>4</v>
      </c>
      <c r="E91" s="5">
        <v>12</v>
      </c>
      <c r="F91" s="91">
        <v>4</v>
      </c>
      <c r="G91" s="18"/>
      <c r="H91" s="18"/>
      <c r="I91" s="68">
        <v>0</v>
      </c>
      <c r="J91" s="126">
        <v>0</v>
      </c>
      <c r="K91" s="361">
        <f t="shared" si="37"/>
        <v>21</v>
      </c>
      <c r="L91" s="402">
        <f t="shared" si="38"/>
        <v>21</v>
      </c>
      <c r="M91" s="102">
        <v>1</v>
      </c>
      <c r="N91" s="115">
        <v>39</v>
      </c>
      <c r="O91" s="66">
        <f t="shared" ref="O91:O98" si="39">L91-N91</f>
        <v>-18</v>
      </c>
      <c r="P91" s="116">
        <f t="shared" ref="P91:P98" si="40">((L91-N91)/N91)*100</f>
        <v>-46.153846153846153</v>
      </c>
    </row>
    <row r="92" spans="1:16" ht="15.75" customHeight="1" x14ac:dyDescent="0.2">
      <c r="A92" s="75">
        <v>67</v>
      </c>
      <c r="B92" s="73" t="s">
        <v>55</v>
      </c>
      <c r="C92" s="90">
        <v>2</v>
      </c>
      <c r="D92" s="5">
        <v>4</v>
      </c>
      <c r="E92" s="5">
        <v>22</v>
      </c>
      <c r="F92" s="91">
        <v>2</v>
      </c>
      <c r="G92" s="18"/>
      <c r="H92" s="18"/>
      <c r="I92" s="68">
        <v>0</v>
      </c>
      <c r="J92" s="126">
        <v>0</v>
      </c>
      <c r="K92" s="361">
        <f t="shared" si="37"/>
        <v>30</v>
      </c>
      <c r="L92" s="402">
        <f t="shared" si="38"/>
        <v>30</v>
      </c>
      <c r="M92" s="102">
        <v>1</v>
      </c>
      <c r="N92" s="115">
        <v>53</v>
      </c>
      <c r="O92" s="66">
        <f t="shared" si="39"/>
        <v>-23</v>
      </c>
      <c r="P92" s="116">
        <f t="shared" si="40"/>
        <v>-43.39622641509434</v>
      </c>
    </row>
    <row r="93" spans="1:16" ht="15.75" customHeight="1" x14ac:dyDescent="0.2">
      <c r="A93" s="71">
        <v>68</v>
      </c>
      <c r="B93" s="73" t="s">
        <v>96</v>
      </c>
      <c r="C93" s="90">
        <v>0</v>
      </c>
      <c r="D93" s="5">
        <v>2</v>
      </c>
      <c r="E93" s="5">
        <v>11</v>
      </c>
      <c r="F93" s="91">
        <v>8</v>
      </c>
      <c r="G93" s="18"/>
      <c r="H93" s="18"/>
      <c r="I93" s="68">
        <v>0</v>
      </c>
      <c r="J93" s="126">
        <v>0</v>
      </c>
      <c r="K93" s="361">
        <f t="shared" si="37"/>
        <v>21</v>
      </c>
      <c r="L93" s="402">
        <f t="shared" si="38"/>
        <v>21</v>
      </c>
      <c r="M93" s="102">
        <v>1</v>
      </c>
      <c r="N93" s="115">
        <v>50</v>
      </c>
      <c r="O93" s="66">
        <f t="shared" si="39"/>
        <v>-29</v>
      </c>
      <c r="P93" s="116">
        <f t="shared" si="40"/>
        <v>-57.999999999999993</v>
      </c>
    </row>
    <row r="94" spans="1:16" ht="15.75" customHeight="1" x14ac:dyDescent="0.2">
      <c r="A94" s="75">
        <v>69</v>
      </c>
      <c r="B94" s="73" t="s">
        <v>56</v>
      </c>
      <c r="C94" s="90">
        <v>2</v>
      </c>
      <c r="D94" s="5">
        <v>9</v>
      </c>
      <c r="E94" s="5">
        <v>39</v>
      </c>
      <c r="F94" s="91">
        <v>22</v>
      </c>
      <c r="G94" s="18"/>
      <c r="H94" s="18"/>
      <c r="I94" s="68">
        <v>0</v>
      </c>
      <c r="J94" s="126">
        <v>0</v>
      </c>
      <c r="K94" s="361">
        <f t="shared" si="37"/>
        <v>72</v>
      </c>
      <c r="L94" s="402">
        <f t="shared" si="38"/>
        <v>72</v>
      </c>
      <c r="M94" s="102">
        <v>1</v>
      </c>
      <c r="N94" s="115">
        <v>40</v>
      </c>
      <c r="O94" s="66">
        <f>L94-N94</f>
        <v>32</v>
      </c>
      <c r="P94" s="116">
        <f t="shared" si="40"/>
        <v>80</v>
      </c>
    </row>
    <row r="95" spans="1:16" ht="15.75" customHeight="1" x14ac:dyDescent="0.2">
      <c r="A95" s="71">
        <v>70</v>
      </c>
      <c r="B95" s="73" t="s">
        <v>120</v>
      </c>
      <c r="C95" s="90">
        <v>0</v>
      </c>
      <c r="D95" s="5">
        <v>1</v>
      </c>
      <c r="E95" s="5">
        <v>5</v>
      </c>
      <c r="F95" s="91">
        <v>6</v>
      </c>
      <c r="G95" s="18"/>
      <c r="H95" s="18"/>
      <c r="I95" s="68">
        <v>0</v>
      </c>
      <c r="J95" s="126">
        <v>0</v>
      </c>
      <c r="K95" s="361">
        <f t="shared" si="37"/>
        <v>12</v>
      </c>
      <c r="L95" s="402">
        <f t="shared" si="38"/>
        <v>12</v>
      </c>
      <c r="M95" s="102">
        <v>1</v>
      </c>
      <c r="N95" s="115">
        <v>19</v>
      </c>
      <c r="O95" s="66">
        <f>L95-N95</f>
        <v>-7</v>
      </c>
      <c r="P95" s="116">
        <f t="shared" si="40"/>
        <v>-36.84210526315789</v>
      </c>
    </row>
    <row r="96" spans="1:16" ht="15.75" customHeight="1" x14ac:dyDescent="0.2">
      <c r="A96" s="75">
        <v>71</v>
      </c>
      <c r="B96" s="73" t="s">
        <v>40</v>
      </c>
      <c r="C96" s="90">
        <v>5</v>
      </c>
      <c r="D96" s="5">
        <v>2</v>
      </c>
      <c r="E96" s="5">
        <v>17</v>
      </c>
      <c r="F96" s="91">
        <v>11</v>
      </c>
      <c r="G96" s="18"/>
      <c r="H96" s="18"/>
      <c r="I96" s="68">
        <v>0</v>
      </c>
      <c r="J96" s="126">
        <v>3</v>
      </c>
      <c r="K96" s="361">
        <f t="shared" si="37"/>
        <v>35</v>
      </c>
      <c r="L96" s="402">
        <f t="shared" si="38"/>
        <v>38</v>
      </c>
      <c r="M96" s="102">
        <v>1</v>
      </c>
      <c r="N96" s="115">
        <v>94</v>
      </c>
      <c r="O96" s="66">
        <f t="shared" si="39"/>
        <v>-56</v>
      </c>
      <c r="P96" s="116">
        <f>((L96-N96)/N96)*100</f>
        <v>-59.574468085106382</v>
      </c>
    </row>
    <row r="97" spans="1:16" ht="15.75" customHeight="1" x14ac:dyDescent="0.2">
      <c r="A97" s="71">
        <v>72</v>
      </c>
      <c r="B97" s="73" t="s">
        <v>84</v>
      </c>
      <c r="C97" s="346">
        <v>4</v>
      </c>
      <c r="D97" s="105">
        <v>7</v>
      </c>
      <c r="E97" s="105">
        <v>81</v>
      </c>
      <c r="F97" s="91">
        <v>22</v>
      </c>
      <c r="G97" s="18"/>
      <c r="H97" s="18"/>
      <c r="I97" s="68">
        <v>0</v>
      </c>
      <c r="J97" s="126">
        <v>0</v>
      </c>
      <c r="K97" s="361">
        <f t="shared" si="37"/>
        <v>114</v>
      </c>
      <c r="L97" s="402">
        <f t="shared" si="38"/>
        <v>114</v>
      </c>
      <c r="M97" s="102">
        <v>1</v>
      </c>
      <c r="N97" s="115">
        <v>99</v>
      </c>
      <c r="O97" s="66">
        <f t="shared" si="39"/>
        <v>15</v>
      </c>
      <c r="P97" s="116">
        <f>((L97-N97)/N97)*100</f>
        <v>15.151515151515152</v>
      </c>
    </row>
    <row r="98" spans="1:16" ht="15.75" customHeight="1" x14ac:dyDescent="0.2">
      <c r="A98" s="71"/>
      <c r="B98" s="73" t="s">
        <v>23</v>
      </c>
      <c r="C98" s="408">
        <f>SUM(C90:C97)</f>
        <v>19</v>
      </c>
      <c r="D98" s="406">
        <f>SUM(D90:D97)</f>
        <v>49</v>
      </c>
      <c r="E98" s="406">
        <f>SUM(E90:E97)</f>
        <v>280</v>
      </c>
      <c r="F98" s="428">
        <f>SUM(F90:F97)</f>
        <v>115</v>
      </c>
      <c r="G98" s="107"/>
      <c r="H98" s="107"/>
      <c r="I98" s="408">
        <f>SUM(I90:I97)</f>
        <v>0</v>
      </c>
      <c r="J98" s="406">
        <f>SUM(J90:J97)</f>
        <v>3</v>
      </c>
      <c r="K98" s="405">
        <f>SUM(K90:K97)</f>
        <v>463</v>
      </c>
      <c r="L98" s="590">
        <f>SUM(C98:J98)</f>
        <v>466</v>
      </c>
      <c r="M98" s="102"/>
      <c r="N98" s="115">
        <v>700</v>
      </c>
      <c r="O98" s="66">
        <f t="shared" si="39"/>
        <v>-234</v>
      </c>
      <c r="P98" s="116">
        <f t="shared" si="40"/>
        <v>-33.428571428571431</v>
      </c>
    </row>
    <row r="99" spans="1:16" ht="15.75" customHeight="1" thickBot="1" x14ac:dyDescent="0.25">
      <c r="A99" s="130"/>
      <c r="B99" s="120" t="s">
        <v>27</v>
      </c>
      <c r="C99" s="407">
        <f>C98/$L98*100</f>
        <v>4.0772532188841204</v>
      </c>
      <c r="D99" s="364">
        <f>D98/$L98*100</f>
        <v>10.515021459227468</v>
      </c>
      <c r="E99" s="364">
        <f>E98/$L98*100</f>
        <v>60.085836909871247</v>
      </c>
      <c r="F99" s="404">
        <f>F98/$L98*100</f>
        <v>24.678111587982833</v>
      </c>
      <c r="G99" s="108"/>
      <c r="H99" s="108"/>
      <c r="I99" s="407">
        <f>I98/$L98*100</f>
        <v>0</v>
      </c>
      <c r="J99" s="364">
        <f>J98/$L98*100</f>
        <v>0.64377682403433478</v>
      </c>
      <c r="K99" s="294">
        <f>K98/$L98*100</f>
        <v>99.356223175965667</v>
      </c>
      <c r="L99" s="7">
        <f>L98/$L98*100</f>
        <v>100</v>
      </c>
      <c r="M99" s="103"/>
      <c r="N99" s="122"/>
      <c r="O99" s="123"/>
      <c r="P99" s="124"/>
    </row>
    <row r="100" spans="1:16" ht="15.75" customHeight="1" thickBot="1" x14ac:dyDescent="0.25">
      <c r="A100" s="79" t="s">
        <v>11</v>
      </c>
      <c r="B100" s="151" t="s">
        <v>5</v>
      </c>
      <c r="C100" s="86" t="s">
        <v>12</v>
      </c>
      <c r="D100" s="81" t="s">
        <v>13</v>
      </c>
      <c r="E100" s="81" t="s">
        <v>14</v>
      </c>
      <c r="F100" s="87" t="s">
        <v>15</v>
      </c>
      <c r="G100" s="18"/>
      <c r="H100" s="18"/>
      <c r="I100" s="93" t="s">
        <v>18</v>
      </c>
      <c r="J100" s="84" t="s">
        <v>19</v>
      </c>
      <c r="K100" s="132" t="s">
        <v>20</v>
      </c>
      <c r="L100" s="131" t="s">
        <v>21</v>
      </c>
      <c r="M100" s="379" t="s">
        <v>81</v>
      </c>
      <c r="N100" s="221" t="s">
        <v>121</v>
      </c>
      <c r="O100" s="139" t="s">
        <v>89</v>
      </c>
      <c r="P100" s="84" t="s">
        <v>90</v>
      </c>
    </row>
    <row r="101" spans="1:16" ht="15.75" customHeight="1" x14ac:dyDescent="0.2">
      <c r="A101" s="75">
        <v>73</v>
      </c>
      <c r="B101" s="76" t="s">
        <v>41</v>
      </c>
      <c r="C101" s="88">
        <v>0</v>
      </c>
      <c r="D101" s="12">
        <v>14</v>
      </c>
      <c r="E101" s="12">
        <v>1</v>
      </c>
      <c r="F101" s="89">
        <v>46</v>
      </c>
      <c r="G101" s="18"/>
      <c r="H101" s="18"/>
      <c r="I101" s="94">
        <v>0</v>
      </c>
      <c r="J101" s="128">
        <v>4</v>
      </c>
      <c r="K101" s="361">
        <f t="shared" ref="K101:K107" si="41">SUM(C101:F101)</f>
        <v>61</v>
      </c>
      <c r="L101" s="401">
        <f t="shared" ref="L101:L108" si="42">SUM(C101:J101)</f>
        <v>65</v>
      </c>
      <c r="M101" s="101">
        <v>1</v>
      </c>
      <c r="N101" s="156">
        <v>61</v>
      </c>
      <c r="O101" s="67">
        <f>L101-N101</f>
        <v>4</v>
      </c>
      <c r="P101" s="157">
        <f>((L101-N101)/N101)*100</f>
        <v>6.557377049180328</v>
      </c>
    </row>
    <row r="102" spans="1:16" ht="15.75" customHeight="1" x14ac:dyDescent="0.2">
      <c r="A102" s="71">
        <v>74</v>
      </c>
      <c r="B102" s="73" t="s">
        <v>42</v>
      </c>
      <c r="C102" s="90">
        <v>0</v>
      </c>
      <c r="D102" s="5">
        <v>2</v>
      </c>
      <c r="E102" s="5">
        <v>0</v>
      </c>
      <c r="F102" s="91">
        <v>56</v>
      </c>
      <c r="G102" s="18"/>
      <c r="H102" s="18"/>
      <c r="I102" s="68">
        <v>0</v>
      </c>
      <c r="J102" s="126">
        <v>1</v>
      </c>
      <c r="K102" s="361">
        <f t="shared" si="41"/>
        <v>58</v>
      </c>
      <c r="L102" s="402">
        <f t="shared" si="42"/>
        <v>59</v>
      </c>
      <c r="M102" s="102">
        <v>1</v>
      </c>
      <c r="N102" s="146">
        <v>41</v>
      </c>
      <c r="O102" s="66">
        <f t="shared" ref="O102:O107" si="43">L102-N102</f>
        <v>18</v>
      </c>
      <c r="P102" s="116">
        <f t="shared" ref="P102:P107" si="44">((L102-N102)/N102)*100</f>
        <v>43.902439024390247</v>
      </c>
    </row>
    <row r="103" spans="1:16" ht="15.75" customHeight="1" x14ac:dyDescent="0.2">
      <c r="A103" s="75">
        <v>75</v>
      </c>
      <c r="B103" s="73" t="s">
        <v>43</v>
      </c>
      <c r="C103" s="90">
        <v>2</v>
      </c>
      <c r="D103" s="5">
        <v>10</v>
      </c>
      <c r="E103" s="5">
        <v>5</v>
      </c>
      <c r="F103" s="91">
        <v>16</v>
      </c>
      <c r="G103" s="18"/>
      <c r="H103" s="18"/>
      <c r="I103" s="68">
        <v>0</v>
      </c>
      <c r="J103" s="126">
        <v>0</v>
      </c>
      <c r="K103" s="361">
        <f t="shared" si="41"/>
        <v>33</v>
      </c>
      <c r="L103" s="402">
        <f t="shared" si="42"/>
        <v>33</v>
      </c>
      <c r="M103" s="102">
        <v>1</v>
      </c>
      <c r="N103" s="146">
        <v>55</v>
      </c>
      <c r="O103" s="66">
        <f>L103-N103</f>
        <v>-22</v>
      </c>
      <c r="P103" s="116">
        <f t="shared" si="44"/>
        <v>-40</v>
      </c>
    </row>
    <row r="104" spans="1:16" ht="15.75" customHeight="1" x14ac:dyDescent="0.2">
      <c r="A104" s="71">
        <v>76</v>
      </c>
      <c r="B104" s="73" t="s">
        <v>57</v>
      </c>
      <c r="C104" s="90">
        <v>3</v>
      </c>
      <c r="D104" s="5">
        <v>26</v>
      </c>
      <c r="E104" s="5">
        <v>10</v>
      </c>
      <c r="F104" s="91">
        <v>26</v>
      </c>
      <c r="G104" s="18"/>
      <c r="H104" s="18"/>
      <c r="I104" s="68">
        <v>0</v>
      </c>
      <c r="J104" s="126">
        <v>0</v>
      </c>
      <c r="K104" s="361">
        <f t="shared" si="41"/>
        <v>65</v>
      </c>
      <c r="L104" s="402">
        <f t="shared" si="42"/>
        <v>65</v>
      </c>
      <c r="M104" s="102">
        <v>1</v>
      </c>
      <c r="N104" s="146">
        <v>56</v>
      </c>
      <c r="O104" s="66">
        <f t="shared" si="43"/>
        <v>9</v>
      </c>
      <c r="P104" s="116">
        <f t="shared" si="44"/>
        <v>16.071428571428573</v>
      </c>
    </row>
    <row r="105" spans="1:16" ht="15.75" customHeight="1" x14ac:dyDescent="0.2">
      <c r="A105" s="75">
        <v>77</v>
      </c>
      <c r="B105" s="73" t="s">
        <v>59</v>
      </c>
      <c r="C105" s="90">
        <v>0</v>
      </c>
      <c r="D105" s="5">
        <v>2</v>
      </c>
      <c r="E105" s="5">
        <v>0</v>
      </c>
      <c r="F105" s="91">
        <v>94</v>
      </c>
      <c r="G105" s="18"/>
      <c r="H105" s="18"/>
      <c r="I105" s="68">
        <v>0</v>
      </c>
      <c r="J105" s="126">
        <v>0</v>
      </c>
      <c r="K105" s="361">
        <f t="shared" si="41"/>
        <v>96</v>
      </c>
      <c r="L105" s="402">
        <f t="shared" si="42"/>
        <v>96</v>
      </c>
      <c r="M105" s="102">
        <v>1</v>
      </c>
      <c r="N105" s="146">
        <v>103</v>
      </c>
      <c r="O105" s="66">
        <f t="shared" si="43"/>
        <v>-7</v>
      </c>
      <c r="P105" s="116">
        <f t="shared" si="44"/>
        <v>-6.7961165048543686</v>
      </c>
    </row>
    <row r="106" spans="1:16" ht="15.75" customHeight="1" x14ac:dyDescent="0.2">
      <c r="A106" s="71">
        <v>78</v>
      </c>
      <c r="B106" s="73" t="s">
        <v>58</v>
      </c>
      <c r="C106" s="90">
        <v>4</v>
      </c>
      <c r="D106" s="5">
        <v>20</v>
      </c>
      <c r="E106" s="5">
        <v>6</v>
      </c>
      <c r="F106" s="91">
        <v>8</v>
      </c>
      <c r="G106" s="18"/>
      <c r="H106" s="18"/>
      <c r="I106" s="68">
        <v>0</v>
      </c>
      <c r="J106" s="126">
        <v>0</v>
      </c>
      <c r="K106" s="361">
        <f t="shared" si="41"/>
        <v>38</v>
      </c>
      <c r="L106" s="402">
        <f t="shared" si="42"/>
        <v>38</v>
      </c>
      <c r="M106" s="102">
        <v>1</v>
      </c>
      <c r="N106" s="146">
        <v>145</v>
      </c>
      <c r="O106" s="66">
        <f t="shared" si="43"/>
        <v>-107</v>
      </c>
      <c r="P106" s="116">
        <f t="shared" si="44"/>
        <v>-73.793103448275872</v>
      </c>
    </row>
    <row r="107" spans="1:16" ht="15.75" customHeight="1" x14ac:dyDescent="0.2">
      <c r="A107" s="75">
        <v>79</v>
      </c>
      <c r="B107" s="73" t="s">
        <v>44</v>
      </c>
      <c r="C107" s="90">
        <v>5</v>
      </c>
      <c r="D107" s="5">
        <v>21</v>
      </c>
      <c r="E107" s="5">
        <v>2</v>
      </c>
      <c r="F107" s="91">
        <v>11</v>
      </c>
      <c r="G107" s="18"/>
      <c r="H107" s="18"/>
      <c r="I107" s="68">
        <v>0</v>
      </c>
      <c r="J107" s="126">
        <v>0</v>
      </c>
      <c r="K107" s="361">
        <f t="shared" si="41"/>
        <v>39</v>
      </c>
      <c r="L107" s="402">
        <f t="shared" si="42"/>
        <v>39</v>
      </c>
      <c r="M107" s="102">
        <v>1</v>
      </c>
      <c r="N107" s="146">
        <v>105</v>
      </c>
      <c r="O107" s="66">
        <f t="shared" si="43"/>
        <v>-66</v>
      </c>
      <c r="P107" s="116">
        <f t="shared" si="44"/>
        <v>-62.857142857142854</v>
      </c>
    </row>
    <row r="108" spans="1:16" ht="15.75" customHeight="1" x14ac:dyDescent="0.25">
      <c r="A108" s="102"/>
      <c r="B108" s="73" t="s">
        <v>23</v>
      </c>
      <c r="C108" s="408">
        <f>SUM(C101:C107)</f>
        <v>14</v>
      </c>
      <c r="D108" s="406">
        <f>SUM(D101:D107)</f>
        <v>95</v>
      </c>
      <c r="E108" s="406">
        <f>SUM(E101:E107)</f>
        <v>24</v>
      </c>
      <c r="F108" s="428">
        <f>SUM(F101:F107)</f>
        <v>257</v>
      </c>
      <c r="G108" s="107"/>
      <c r="H108" s="107"/>
      <c r="I108" s="408">
        <f>SUM(I101:I107)</f>
        <v>0</v>
      </c>
      <c r="J108" s="405">
        <f>SUM(J101:J107)</f>
        <v>5</v>
      </c>
      <c r="K108" s="405">
        <f>SUM(K101:K107)</f>
        <v>390</v>
      </c>
      <c r="L108" s="590">
        <f t="shared" si="42"/>
        <v>395</v>
      </c>
      <c r="M108" s="149"/>
      <c r="N108" s="146">
        <v>566</v>
      </c>
      <c r="O108" s="66">
        <f>L108-N108</f>
        <v>-171</v>
      </c>
      <c r="P108" s="116">
        <f>((L108-N108)/N108)*100</f>
        <v>-30.212014134275616</v>
      </c>
    </row>
    <row r="109" spans="1:16" ht="15.75" customHeight="1" thickBot="1" x14ac:dyDescent="0.3">
      <c r="A109" s="72"/>
      <c r="B109" s="74" t="s">
        <v>27</v>
      </c>
      <c r="C109" s="407">
        <f>C108/$L108*100</f>
        <v>3.5443037974683547</v>
      </c>
      <c r="D109" s="364">
        <f>D108/$L108*100</f>
        <v>24.050632911392405</v>
      </c>
      <c r="E109" s="364">
        <f>E108/$L108*100</f>
        <v>6.0759493670886071</v>
      </c>
      <c r="F109" s="237">
        <f>F108/$L108*100</f>
        <v>65.063291139240505</v>
      </c>
      <c r="G109" s="108"/>
      <c r="H109" s="108"/>
      <c r="I109" s="407">
        <f>I108/$L108*100</f>
        <v>0</v>
      </c>
      <c r="J109" s="294">
        <f>J108/$L108*100</f>
        <v>1.2658227848101267</v>
      </c>
      <c r="K109" s="294">
        <f>K108/$L108*100</f>
        <v>98.734177215189874</v>
      </c>
      <c r="L109" s="236">
        <f>L108/$L108*100</f>
        <v>100</v>
      </c>
      <c r="M109" s="150"/>
      <c r="N109" s="147"/>
      <c r="O109" s="118"/>
      <c r="P109" s="119"/>
    </row>
    <row r="110" spans="1:16" ht="15.75" customHeight="1" thickBot="1" x14ac:dyDescent="0.25">
      <c r="I110"/>
      <c r="J110"/>
      <c r="M110" s="176"/>
      <c r="N110" s="169"/>
      <c r="O110" s="169"/>
      <c r="P110" s="171"/>
    </row>
    <row r="111" spans="1:16" ht="15.75" customHeight="1" thickBot="1" x14ac:dyDescent="0.3">
      <c r="B111" s="1"/>
      <c r="C111" s="1"/>
      <c r="D111" s="1"/>
      <c r="E111" s="1"/>
      <c r="F111" s="1"/>
      <c r="G111" s="1"/>
      <c r="H111" s="1"/>
      <c r="I111" s="1"/>
      <c r="J111" s="1"/>
      <c r="M111" s="66" t="s">
        <v>80</v>
      </c>
      <c r="N111" s="221" t="s">
        <v>121</v>
      </c>
      <c r="O111" s="139" t="s">
        <v>89</v>
      </c>
      <c r="P111" s="84" t="s">
        <v>90</v>
      </c>
    </row>
    <row r="112" spans="1:16" ht="15.75" customHeight="1" x14ac:dyDescent="0.25">
      <c r="B112" s="1" t="s">
        <v>23</v>
      </c>
      <c r="C112" s="1"/>
      <c r="D112" s="2"/>
      <c r="E112" s="3"/>
      <c r="F112" s="3"/>
      <c r="G112" s="3"/>
      <c r="H112" s="3"/>
      <c r="I112" s="11">
        <f>SUM(I11,I26,I36,I47,I58,I68,I76,I87,I98,I108)</f>
        <v>1</v>
      </c>
      <c r="J112" s="315">
        <f>SUM(J11,J26,J36,J47,J58,J68,J76,J87,J98,J108)</f>
        <v>8</v>
      </c>
      <c r="K112" s="315">
        <f>SUM(K11,K26,K36,K47,K58,K68,K76,K87,K98,K108)</f>
        <v>4372</v>
      </c>
      <c r="L112" s="594">
        <f>SUM(L11,L26,L36,L47,L58,L68,L76,L87,L98,L108)</f>
        <v>4381</v>
      </c>
      <c r="M112" s="66">
        <f>SUM(M2:M109)</f>
        <v>79</v>
      </c>
      <c r="N112" s="167">
        <f>SUM(N11,N26,N36,N47,N58,N68,N76,N87,N98,N108)</f>
        <v>4495</v>
      </c>
      <c r="O112" s="167">
        <f>L112-N112</f>
        <v>-114</v>
      </c>
      <c r="P112" s="178">
        <f t="shared" ref="P112" si="45">(O112/N112)*100</f>
        <v>-2.5361512791991099</v>
      </c>
    </row>
    <row r="113" spans="2:16" ht="15.75" customHeight="1" x14ac:dyDescent="0.25">
      <c r="B113" s="1" t="s">
        <v>27</v>
      </c>
      <c r="C113" s="1"/>
      <c r="D113" s="2"/>
      <c r="E113" s="3"/>
      <c r="F113" s="3"/>
      <c r="G113" s="3"/>
      <c r="H113" s="3"/>
      <c r="I113" s="460">
        <f>I112/$L112*100</f>
        <v>2.2825838849577722E-2</v>
      </c>
      <c r="J113" s="65">
        <f>J112/$L112*100</f>
        <v>0.18260671079662177</v>
      </c>
      <c r="K113" s="65">
        <f>K112/$L112*100</f>
        <v>99.794567450353796</v>
      </c>
      <c r="L113" s="7">
        <f>L112/$L112*100</f>
        <v>100</v>
      </c>
      <c r="M113" s="148">
        <f>M112/79*100</f>
        <v>100</v>
      </c>
      <c r="N113" s="167"/>
      <c r="O113" s="167"/>
      <c r="P113" s="171"/>
    </row>
    <row r="114" spans="2:16" ht="15.75" customHeight="1" x14ac:dyDescent="0.2"/>
    <row r="115" spans="2:16" ht="15.75" customHeight="1" x14ac:dyDescent="0.2"/>
    <row r="116" spans="2:16" ht="15.75" customHeight="1" x14ac:dyDescent="0.2"/>
    <row r="117" spans="2:16" ht="15.75" customHeight="1" x14ac:dyDescent="0.2"/>
    <row r="118" spans="2:16" ht="15.75" customHeight="1" x14ac:dyDescent="0.2"/>
    <row r="119" spans="2:16" ht="15.75" customHeight="1" x14ac:dyDescent="0.2"/>
  </sheetData>
  <phoneticPr fontId="1" type="noConversion"/>
  <pageMargins left="0.75" right="0.75" top="0.84" bottom="0.17" header="0.16" footer="0"/>
  <pageSetup paperSize="5" scale="7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70" zoomScaleNormal="70" workbookViewId="0">
      <selection activeCell="G38" sqref="G38"/>
    </sheetView>
  </sheetViews>
  <sheetFormatPr baseColWidth="10" defaultRowHeight="12.75" x14ac:dyDescent="0.2"/>
  <cols>
    <col min="1" max="1" width="6.85546875" customWidth="1"/>
    <col min="2" max="2" width="34.42578125" customWidth="1"/>
    <col min="3" max="11" width="10.7109375" customWidth="1"/>
    <col min="12" max="12" width="6.5703125" customWidth="1"/>
  </cols>
  <sheetData>
    <row r="1" spans="1:15" ht="15.75" customHeight="1" thickBot="1" x14ac:dyDescent="0.25">
      <c r="A1" s="79" t="s">
        <v>11</v>
      </c>
      <c r="B1" s="79" t="s">
        <v>45</v>
      </c>
      <c r="C1" s="80" t="s">
        <v>12</v>
      </c>
      <c r="D1" s="81" t="s">
        <v>13</v>
      </c>
      <c r="E1" s="81" t="s">
        <v>14</v>
      </c>
      <c r="F1" s="18"/>
      <c r="G1" s="18"/>
      <c r="H1" s="93" t="s">
        <v>18</v>
      </c>
      <c r="I1" s="84" t="s">
        <v>19</v>
      </c>
      <c r="J1" s="97" t="s">
        <v>20</v>
      </c>
      <c r="K1" s="145" t="s">
        <v>21</v>
      </c>
      <c r="L1" s="97" t="s">
        <v>81</v>
      </c>
      <c r="M1" s="85" t="s">
        <v>121</v>
      </c>
      <c r="N1" s="82" t="s">
        <v>89</v>
      </c>
      <c r="O1" s="84" t="s">
        <v>27</v>
      </c>
    </row>
    <row r="2" spans="1:15" ht="15.75" customHeight="1" x14ac:dyDescent="0.2">
      <c r="A2" s="75">
        <v>1</v>
      </c>
      <c r="B2" s="76" t="s">
        <v>60</v>
      </c>
      <c r="C2" s="77">
        <v>67</v>
      </c>
      <c r="D2" s="12">
        <v>8</v>
      </c>
      <c r="E2" s="12">
        <v>75</v>
      </c>
      <c r="F2" s="18"/>
      <c r="G2" s="18"/>
      <c r="H2" s="94">
        <v>0</v>
      </c>
      <c r="I2" s="128">
        <v>0</v>
      </c>
      <c r="J2" s="75">
        <f>SUM(C2:E2)</f>
        <v>150</v>
      </c>
      <c r="K2" s="417">
        <f>SUM(C2:I2)</f>
        <v>150</v>
      </c>
      <c r="L2" s="98">
        <v>1</v>
      </c>
      <c r="M2" s="181">
        <v>146</v>
      </c>
      <c r="N2" s="176">
        <f>K2-M2</f>
        <v>4</v>
      </c>
      <c r="O2" s="179">
        <f>(N2/M2)*100</f>
        <v>2.7397260273972601</v>
      </c>
    </row>
    <row r="3" spans="1:15" ht="15.75" customHeight="1" x14ac:dyDescent="0.2">
      <c r="A3" s="71"/>
      <c r="B3" s="73" t="s">
        <v>23</v>
      </c>
      <c r="C3" s="408">
        <f t="shared" ref="C3:D3" si="0">SUM(C2:C2)</f>
        <v>67</v>
      </c>
      <c r="D3" s="406">
        <f t="shared" si="0"/>
        <v>8</v>
      </c>
      <c r="E3" s="606">
        <f>SUM(E2:E2)</f>
        <v>75</v>
      </c>
      <c r="F3" s="107"/>
      <c r="G3" s="107"/>
      <c r="H3" s="408">
        <f>SUM(H2:H2)</f>
        <v>0</v>
      </c>
      <c r="I3" s="405">
        <f>SUM(I2:I2)</f>
        <v>0</v>
      </c>
      <c r="J3" s="405">
        <f>SUM(J2:J2)</f>
        <v>150</v>
      </c>
      <c r="K3" s="437">
        <f>SUM(K2:K2)</f>
        <v>150</v>
      </c>
      <c r="L3" s="102"/>
      <c r="M3" s="168">
        <v>146</v>
      </c>
      <c r="N3" s="166">
        <f t="shared" ref="N3:N42" si="1">K3-M3</f>
        <v>4</v>
      </c>
      <c r="O3" s="184">
        <f t="shared" ref="O3:O42" si="2">(N3/M3)*100</f>
        <v>2.7397260273972601</v>
      </c>
    </row>
    <row r="4" spans="1:15" ht="15.75" customHeight="1" thickBot="1" x14ac:dyDescent="0.25">
      <c r="A4" s="130"/>
      <c r="B4" s="120"/>
      <c r="C4" s="407">
        <f>C3/$K3*100</f>
        <v>44.666666666666664</v>
      </c>
      <c r="D4" s="364">
        <f>D3/$K3*100</f>
        <v>5.3333333333333339</v>
      </c>
      <c r="E4" s="450">
        <f>E3/$K3*100</f>
        <v>50</v>
      </c>
      <c r="F4" s="108"/>
      <c r="G4" s="108"/>
      <c r="H4" s="407">
        <f>H3/$K3*100</f>
        <v>0</v>
      </c>
      <c r="I4" s="294">
        <f>I3/$K3*100</f>
        <v>0</v>
      </c>
      <c r="J4" s="294">
        <f>J3/$K3*100</f>
        <v>100</v>
      </c>
      <c r="K4" s="7">
        <f>K3/$K3*100</f>
        <v>100</v>
      </c>
      <c r="L4" s="121"/>
      <c r="M4" s="267"/>
      <c r="N4" s="241"/>
      <c r="O4" s="268"/>
    </row>
    <row r="5" spans="1:15" ht="15.75" customHeight="1" thickBot="1" x14ac:dyDescent="0.25">
      <c r="A5" s="79" t="s">
        <v>11</v>
      </c>
      <c r="B5" s="79" t="s">
        <v>61</v>
      </c>
      <c r="C5" s="86" t="s">
        <v>12</v>
      </c>
      <c r="D5" s="87" t="s">
        <v>14</v>
      </c>
      <c r="E5" s="18"/>
      <c r="F5" s="18"/>
      <c r="G5" s="18"/>
      <c r="H5" s="93" t="s">
        <v>18</v>
      </c>
      <c r="I5" s="84" t="s">
        <v>19</v>
      </c>
      <c r="J5" s="97" t="s">
        <v>20</v>
      </c>
      <c r="K5" s="145" t="s">
        <v>21</v>
      </c>
      <c r="L5" s="177"/>
      <c r="M5" s="85" t="s">
        <v>121</v>
      </c>
      <c r="N5" s="82" t="s">
        <v>89</v>
      </c>
      <c r="O5" s="84" t="s">
        <v>27</v>
      </c>
    </row>
    <row r="6" spans="1:15" ht="15.75" customHeight="1" x14ac:dyDescent="0.2">
      <c r="A6" s="75">
        <v>2</v>
      </c>
      <c r="B6" s="76" t="s">
        <v>62</v>
      </c>
      <c r="C6" s="88">
        <v>69</v>
      </c>
      <c r="D6" s="89">
        <v>33</v>
      </c>
      <c r="E6" s="18"/>
      <c r="F6" s="18"/>
      <c r="G6" s="18"/>
      <c r="H6" s="175">
        <v>0</v>
      </c>
      <c r="I6" s="95">
        <v>0</v>
      </c>
      <c r="J6" s="101">
        <f>SUM(C6:D6)</f>
        <v>102</v>
      </c>
      <c r="K6" s="417">
        <f>SUM(C6:I6)</f>
        <v>102</v>
      </c>
      <c r="L6" s="101">
        <v>1</v>
      </c>
      <c r="M6" s="181">
        <v>254</v>
      </c>
      <c r="N6" s="176">
        <f t="shared" si="1"/>
        <v>-152</v>
      </c>
      <c r="O6" s="179">
        <f t="shared" si="2"/>
        <v>-59.842519685039377</v>
      </c>
    </row>
    <row r="7" spans="1:15" ht="15.75" customHeight="1" x14ac:dyDescent="0.2">
      <c r="A7" s="71"/>
      <c r="B7" s="73" t="s">
        <v>23</v>
      </c>
      <c r="C7" s="408">
        <f t="shared" ref="C7" si="3">SUM(C6:C6)</f>
        <v>69</v>
      </c>
      <c r="D7" s="428">
        <f>SUM(D6:D6)</f>
        <v>33</v>
      </c>
      <c r="E7" s="107"/>
      <c r="F7" s="107"/>
      <c r="G7" s="107"/>
      <c r="H7" s="408">
        <f>SUM(H6:H6)</f>
        <v>0</v>
      </c>
      <c r="I7" s="406">
        <f>SUM(I6:I6)</f>
        <v>0</v>
      </c>
      <c r="J7" s="406">
        <f>SUM(J6:J6)</f>
        <v>102</v>
      </c>
      <c r="K7" s="437">
        <f>SUM(K6:K6)</f>
        <v>102</v>
      </c>
      <c r="L7" s="102"/>
      <c r="M7" s="168">
        <v>254</v>
      </c>
      <c r="N7" s="166">
        <f t="shared" si="1"/>
        <v>-152</v>
      </c>
      <c r="O7" s="184">
        <f t="shared" si="2"/>
        <v>-59.842519685039377</v>
      </c>
    </row>
    <row r="8" spans="1:15" ht="15.75" customHeight="1" thickBot="1" x14ac:dyDescent="0.25">
      <c r="A8" s="130"/>
      <c r="B8" s="120"/>
      <c r="C8" s="407">
        <f>C7/$K7*100</f>
        <v>67.64705882352942</v>
      </c>
      <c r="D8" s="237">
        <f>D7/$K7*100</f>
        <v>32.352941176470587</v>
      </c>
      <c r="E8" s="108"/>
      <c r="F8" s="108"/>
      <c r="G8" s="108"/>
      <c r="H8" s="407">
        <f>H7/$K7*100</f>
        <v>0</v>
      </c>
      <c r="I8" s="364">
        <f>I7/$K7*100</f>
        <v>0</v>
      </c>
      <c r="J8" s="364">
        <f>J7/$K7*100</f>
        <v>100</v>
      </c>
      <c r="K8" s="7">
        <f>K7/$K7*100</f>
        <v>100</v>
      </c>
      <c r="L8" s="121"/>
      <c r="M8" s="267"/>
      <c r="N8" s="241"/>
      <c r="O8" s="268"/>
    </row>
    <row r="9" spans="1:15" ht="15.75" customHeight="1" thickBot="1" x14ac:dyDescent="0.25">
      <c r="A9" s="79" t="s">
        <v>11</v>
      </c>
      <c r="B9" s="79" t="s">
        <v>63</v>
      </c>
      <c r="C9" s="86" t="s">
        <v>12</v>
      </c>
      <c r="D9" s="81" t="s">
        <v>13</v>
      </c>
      <c r="E9" s="81" t="s">
        <v>14</v>
      </c>
      <c r="F9" s="18"/>
      <c r="G9" s="18"/>
      <c r="H9" s="93" t="s">
        <v>18</v>
      </c>
      <c r="I9" s="84" t="s">
        <v>19</v>
      </c>
      <c r="J9" s="97" t="s">
        <v>20</v>
      </c>
      <c r="K9" s="145" t="s">
        <v>21</v>
      </c>
      <c r="L9" s="177"/>
      <c r="M9" s="85" t="s">
        <v>121</v>
      </c>
      <c r="N9" s="82" t="s">
        <v>89</v>
      </c>
      <c r="O9" s="84" t="s">
        <v>27</v>
      </c>
    </row>
    <row r="10" spans="1:15" ht="15.75" customHeight="1" x14ac:dyDescent="0.2">
      <c r="A10" s="75">
        <v>3</v>
      </c>
      <c r="B10" s="76" t="s">
        <v>64</v>
      </c>
      <c r="C10" s="88">
        <v>46</v>
      </c>
      <c r="D10" s="12">
        <v>24</v>
      </c>
      <c r="E10" s="89">
        <v>9</v>
      </c>
      <c r="F10" s="18"/>
      <c r="G10" s="18"/>
      <c r="H10" s="175">
        <v>0</v>
      </c>
      <c r="I10" s="95">
        <v>0</v>
      </c>
      <c r="J10" s="98">
        <f>SUM(C10:E10)</f>
        <v>79</v>
      </c>
      <c r="K10" s="417">
        <f>SUM(C10:I10)</f>
        <v>79</v>
      </c>
      <c r="L10" s="101">
        <v>1</v>
      </c>
      <c r="M10" s="181">
        <v>75</v>
      </c>
      <c r="N10" s="176">
        <f t="shared" si="1"/>
        <v>4</v>
      </c>
      <c r="O10" s="179">
        <f t="shared" si="2"/>
        <v>5.3333333333333339</v>
      </c>
    </row>
    <row r="11" spans="1:15" ht="15.75" customHeight="1" x14ac:dyDescent="0.2">
      <c r="A11" s="71"/>
      <c r="B11" s="73" t="s">
        <v>22</v>
      </c>
      <c r="C11" s="408">
        <f t="shared" ref="C11" si="4">SUM(C10:C10)</f>
        <v>46</v>
      </c>
      <c r="D11" s="405">
        <f>SUM(D10:D10)</f>
        <v>24</v>
      </c>
      <c r="E11" s="428">
        <f>SUM(E10:E10)</f>
        <v>9</v>
      </c>
      <c r="F11" s="107"/>
      <c r="G11" s="107"/>
      <c r="H11" s="408">
        <f t="shared" ref="H11:K11" si="5">SUM(H10:H10)</f>
        <v>0</v>
      </c>
      <c r="I11" s="405">
        <f t="shared" si="5"/>
        <v>0</v>
      </c>
      <c r="J11" s="405">
        <f t="shared" si="5"/>
        <v>79</v>
      </c>
      <c r="K11" s="403">
        <f t="shared" si="5"/>
        <v>79</v>
      </c>
      <c r="L11" s="102"/>
      <c r="M11" s="168">
        <v>75</v>
      </c>
      <c r="N11" s="166">
        <f t="shared" si="1"/>
        <v>4</v>
      </c>
      <c r="O11" s="184">
        <f t="shared" si="2"/>
        <v>5.3333333333333339</v>
      </c>
    </row>
    <row r="12" spans="1:15" ht="15.75" customHeight="1" thickBot="1" x14ac:dyDescent="0.25">
      <c r="A12" s="130"/>
      <c r="B12" s="120"/>
      <c r="C12" s="326">
        <f>C11/$K11*100</f>
        <v>58.22784810126582</v>
      </c>
      <c r="D12" s="65">
        <f>D11/$K15*100</f>
        <v>26.373626373626376</v>
      </c>
      <c r="E12" s="404">
        <f>E11/$K11*100</f>
        <v>11.39240506329114</v>
      </c>
      <c r="F12" s="108"/>
      <c r="G12" s="108"/>
      <c r="H12" s="407">
        <f>H11/$K11*100</f>
        <v>0</v>
      </c>
      <c r="I12" s="364">
        <f>I11/$K11*100</f>
        <v>0</v>
      </c>
      <c r="J12" s="364">
        <f>J11/$K11*100</f>
        <v>100</v>
      </c>
      <c r="K12" s="7">
        <f>K11/$K11*100</f>
        <v>100</v>
      </c>
      <c r="L12" s="121"/>
      <c r="M12" s="267"/>
      <c r="N12" s="241"/>
      <c r="O12" s="268"/>
    </row>
    <row r="13" spans="1:15" ht="15.75" customHeight="1" thickBot="1" x14ac:dyDescent="0.25">
      <c r="A13" s="79" t="s">
        <v>11</v>
      </c>
      <c r="B13" s="355" t="s">
        <v>65</v>
      </c>
      <c r="C13" s="618" t="s">
        <v>12</v>
      </c>
      <c r="D13" s="619" t="s">
        <v>13</v>
      </c>
      <c r="E13" s="620" t="s">
        <v>14</v>
      </c>
      <c r="F13" s="18"/>
      <c r="G13" s="18"/>
      <c r="H13" s="93" t="s">
        <v>18</v>
      </c>
      <c r="I13" s="84" t="s">
        <v>19</v>
      </c>
      <c r="J13" s="97" t="s">
        <v>20</v>
      </c>
      <c r="K13" s="145" t="s">
        <v>21</v>
      </c>
      <c r="L13" s="177"/>
      <c r="M13" s="85" t="s">
        <v>121</v>
      </c>
      <c r="N13" s="82" t="s">
        <v>89</v>
      </c>
      <c r="O13" s="84" t="s">
        <v>27</v>
      </c>
    </row>
    <row r="14" spans="1:15" ht="15.75" customHeight="1" x14ac:dyDescent="0.2">
      <c r="A14" s="75">
        <v>4</v>
      </c>
      <c r="B14" s="76" t="s">
        <v>66</v>
      </c>
      <c r="C14" s="88">
        <v>3</v>
      </c>
      <c r="D14" s="12">
        <v>29</v>
      </c>
      <c r="E14" s="89">
        <v>59</v>
      </c>
      <c r="F14" s="18"/>
      <c r="G14" s="18"/>
      <c r="H14" s="94">
        <v>0</v>
      </c>
      <c r="I14" s="95">
        <v>0</v>
      </c>
      <c r="J14" s="98">
        <f>SUM(C14:E14)</f>
        <v>91</v>
      </c>
      <c r="K14" s="401">
        <f>SUM(C14:I14)</f>
        <v>91</v>
      </c>
      <c r="L14" s="101">
        <v>1</v>
      </c>
      <c r="M14" s="181">
        <v>81</v>
      </c>
      <c r="N14" s="176">
        <f t="shared" si="1"/>
        <v>10</v>
      </c>
      <c r="O14" s="179">
        <f t="shared" si="2"/>
        <v>12.345679012345679</v>
      </c>
    </row>
    <row r="15" spans="1:15" ht="15.75" customHeight="1" x14ac:dyDescent="0.2">
      <c r="A15" s="71"/>
      <c r="B15" s="73" t="s">
        <v>23</v>
      </c>
      <c r="C15" s="408">
        <f t="shared" ref="C15" si="6">SUM(C14:C14)</f>
        <v>3</v>
      </c>
      <c r="D15" s="405">
        <f>SUM(D14:D14)</f>
        <v>29</v>
      </c>
      <c r="E15" s="579">
        <f>SUM(E14:E14)</f>
        <v>59</v>
      </c>
      <c r="F15" s="107"/>
      <c r="G15" s="107"/>
      <c r="H15" s="449">
        <f>SUM(H14:H14)</f>
        <v>0</v>
      </c>
      <c r="I15" s="458">
        <f>SUM(I14:I14)</f>
        <v>0</v>
      </c>
      <c r="J15" s="405">
        <f>SUM(C15:G15)</f>
        <v>91</v>
      </c>
      <c r="K15" s="590">
        <f>SUM(K14:K14)</f>
        <v>91</v>
      </c>
      <c r="L15" s="102"/>
      <c r="M15" s="168">
        <v>81</v>
      </c>
      <c r="N15" s="166">
        <f t="shared" si="1"/>
        <v>10</v>
      </c>
      <c r="O15" s="184">
        <f t="shared" si="2"/>
        <v>12.345679012345679</v>
      </c>
    </row>
    <row r="16" spans="1:15" ht="15.75" customHeight="1" thickBot="1" x14ac:dyDescent="0.25">
      <c r="A16" s="130"/>
      <c r="B16" s="120"/>
      <c r="C16" s="407">
        <f>C15/$K15*100</f>
        <v>3.296703296703297</v>
      </c>
      <c r="D16" s="294">
        <f>D15/$K19*100</f>
        <v>11.553784860557768</v>
      </c>
      <c r="E16" s="404">
        <f>E15/$K15*100</f>
        <v>64.835164835164832</v>
      </c>
      <c r="F16" s="108"/>
      <c r="G16" s="108"/>
      <c r="H16" s="605">
        <f>H15/$K15*100</f>
        <v>0</v>
      </c>
      <c r="I16" s="459">
        <f>I15/$K15*100</f>
        <v>0</v>
      </c>
      <c r="J16" s="294">
        <f>J15/$K15*100</f>
        <v>100</v>
      </c>
      <c r="K16" s="7">
        <f>K15/$K15*100</f>
        <v>100</v>
      </c>
      <c r="L16" s="121"/>
      <c r="M16" s="267"/>
      <c r="N16" s="241"/>
      <c r="O16" s="268"/>
    </row>
    <row r="17" spans="1:15" ht="15.75" customHeight="1" thickBot="1" x14ac:dyDescent="0.25">
      <c r="A17" s="79" t="s">
        <v>11</v>
      </c>
      <c r="B17" s="79" t="s">
        <v>67</v>
      </c>
      <c r="C17" s="86" t="s">
        <v>12</v>
      </c>
      <c r="D17" s="81" t="s">
        <v>13</v>
      </c>
      <c r="E17" s="129" t="s">
        <v>14</v>
      </c>
      <c r="F17" s="129" t="s">
        <v>15</v>
      </c>
      <c r="G17" s="87" t="s">
        <v>16</v>
      </c>
      <c r="H17" s="93" t="s">
        <v>18</v>
      </c>
      <c r="I17" s="84" t="s">
        <v>19</v>
      </c>
      <c r="J17" s="97" t="s">
        <v>20</v>
      </c>
      <c r="K17" s="145" t="s">
        <v>21</v>
      </c>
      <c r="L17" s="177"/>
      <c r="M17" s="85" t="s">
        <v>121</v>
      </c>
      <c r="N17" s="82" t="s">
        <v>89</v>
      </c>
      <c r="O17" s="84" t="s">
        <v>27</v>
      </c>
    </row>
    <row r="18" spans="1:15" ht="15.75" customHeight="1" x14ac:dyDescent="0.2">
      <c r="A18" s="75">
        <v>5</v>
      </c>
      <c r="B18" s="76" t="s">
        <v>68</v>
      </c>
      <c r="C18" s="88">
        <v>115</v>
      </c>
      <c r="D18" s="12">
        <v>47</v>
      </c>
      <c r="E18" s="104">
        <v>12</v>
      </c>
      <c r="F18" s="104">
        <v>71</v>
      </c>
      <c r="G18" s="89">
        <v>4</v>
      </c>
      <c r="H18" s="127">
        <v>1</v>
      </c>
      <c r="I18" s="128">
        <v>1</v>
      </c>
      <c r="J18" s="98">
        <f>SUM(C18:G18)</f>
        <v>249</v>
      </c>
      <c r="K18" s="401">
        <f>SUM(C18:I18)</f>
        <v>251</v>
      </c>
      <c r="L18" s="101">
        <v>1</v>
      </c>
      <c r="M18" s="181">
        <v>239</v>
      </c>
      <c r="N18" s="176">
        <f t="shared" si="1"/>
        <v>12</v>
      </c>
      <c r="O18" s="179">
        <f t="shared" si="2"/>
        <v>5.02092050209205</v>
      </c>
    </row>
    <row r="19" spans="1:15" ht="15.75" customHeight="1" x14ac:dyDescent="0.2">
      <c r="A19" s="71"/>
      <c r="B19" s="73" t="s">
        <v>23</v>
      </c>
      <c r="C19" s="408">
        <f t="shared" ref="C19:D19" si="7">SUM(C18:C18)</f>
        <v>115</v>
      </c>
      <c r="D19" s="405">
        <f t="shared" si="7"/>
        <v>47</v>
      </c>
      <c r="E19" s="405">
        <f>SUM(E18:E18)</f>
        <v>12</v>
      </c>
      <c r="F19" s="405">
        <f t="shared" ref="F19" si="8">SUM(F18:F18)</f>
        <v>71</v>
      </c>
      <c r="G19" s="405">
        <f>SUM(G18:G18)</f>
        <v>4</v>
      </c>
      <c r="H19" s="405">
        <f>SUM(H18:H18)</f>
        <v>1</v>
      </c>
      <c r="I19" s="405">
        <f>SUM(I18:I18)</f>
        <v>1</v>
      </c>
      <c r="J19" s="406">
        <f>SUM(J18:J18)</f>
        <v>249</v>
      </c>
      <c r="K19" s="590">
        <f>SUM(K18:K18)</f>
        <v>251</v>
      </c>
      <c r="L19" s="102"/>
      <c r="M19" s="168">
        <v>239</v>
      </c>
      <c r="N19" s="166">
        <f t="shared" si="1"/>
        <v>12</v>
      </c>
      <c r="O19" s="184">
        <f t="shared" si="2"/>
        <v>5.02092050209205</v>
      </c>
    </row>
    <row r="20" spans="1:15" ht="15.75" customHeight="1" thickBot="1" x14ac:dyDescent="0.25">
      <c r="A20" s="130"/>
      <c r="B20" s="120"/>
      <c r="C20" s="407">
        <f t="shared" ref="C20:K20" si="9">C19/$K19*100</f>
        <v>45.816733067729082</v>
      </c>
      <c r="D20" s="294">
        <f t="shared" si="9"/>
        <v>18.725099601593627</v>
      </c>
      <c r="E20" s="294">
        <f t="shared" si="9"/>
        <v>4.7808764940239046</v>
      </c>
      <c r="F20" s="294">
        <f t="shared" si="9"/>
        <v>28.286852589641438</v>
      </c>
      <c r="G20" s="294">
        <f t="shared" si="9"/>
        <v>1.593625498007968</v>
      </c>
      <c r="H20" s="294">
        <f t="shared" si="9"/>
        <v>0.39840637450199201</v>
      </c>
      <c r="I20" s="294">
        <f t="shared" si="9"/>
        <v>0.39840637450199201</v>
      </c>
      <c r="J20" s="364">
        <f t="shared" si="9"/>
        <v>99.203187250996024</v>
      </c>
      <c r="K20" s="7">
        <f t="shared" si="9"/>
        <v>100</v>
      </c>
      <c r="L20" s="121"/>
      <c r="M20" s="267"/>
      <c r="N20" s="241"/>
      <c r="O20" s="268"/>
    </row>
    <row r="21" spans="1:15" ht="15.75" customHeight="1" thickBot="1" x14ac:dyDescent="0.25">
      <c r="A21" s="79" t="s">
        <v>11</v>
      </c>
      <c r="B21" s="79" t="s">
        <v>69</v>
      </c>
      <c r="C21" s="423" t="s">
        <v>12</v>
      </c>
      <c r="D21" s="289" t="s">
        <v>13</v>
      </c>
      <c r="E21" s="543" t="s">
        <v>14</v>
      </c>
      <c r="F21" s="18"/>
      <c r="G21" s="18"/>
      <c r="H21" s="93" t="s">
        <v>18</v>
      </c>
      <c r="I21" s="84" t="s">
        <v>19</v>
      </c>
      <c r="J21" s="97" t="s">
        <v>20</v>
      </c>
      <c r="K21" s="145" t="s">
        <v>21</v>
      </c>
      <c r="L21" s="177"/>
      <c r="M21" s="85" t="s">
        <v>121</v>
      </c>
      <c r="N21" s="82" t="s">
        <v>89</v>
      </c>
      <c r="O21" s="84" t="s">
        <v>27</v>
      </c>
    </row>
    <row r="22" spans="1:15" ht="15.75" customHeight="1" x14ac:dyDescent="0.2">
      <c r="A22" s="75">
        <v>6</v>
      </c>
      <c r="B22" s="76" t="s">
        <v>70</v>
      </c>
      <c r="C22" s="88">
        <v>105</v>
      </c>
      <c r="D22" s="12">
        <v>10</v>
      </c>
      <c r="E22" s="89">
        <v>54</v>
      </c>
      <c r="F22" s="18"/>
      <c r="G22" s="18"/>
      <c r="H22" s="127">
        <v>0</v>
      </c>
      <c r="I22" s="95">
        <v>0</v>
      </c>
      <c r="J22" s="98">
        <f>SUM(C22:E22)</f>
        <v>169</v>
      </c>
      <c r="K22" s="417">
        <f>SUM(C22:I22)</f>
        <v>169</v>
      </c>
      <c r="L22" s="101">
        <v>1</v>
      </c>
      <c r="M22" s="181">
        <v>176</v>
      </c>
      <c r="N22" s="176">
        <f t="shared" si="1"/>
        <v>-7</v>
      </c>
      <c r="O22" s="179">
        <f t="shared" si="2"/>
        <v>-3.9772727272727271</v>
      </c>
    </row>
    <row r="23" spans="1:15" ht="15.75" customHeight="1" x14ac:dyDescent="0.2">
      <c r="A23" s="71"/>
      <c r="B23" s="111" t="s">
        <v>23</v>
      </c>
      <c r="C23" s="408">
        <f>SUM(C22:C22)</f>
        <v>105</v>
      </c>
      <c r="D23" s="406">
        <f>SUM(D22:D22)</f>
        <v>10</v>
      </c>
      <c r="E23" s="428">
        <f>SUM(E22:E22)</f>
        <v>54</v>
      </c>
      <c r="F23" s="107"/>
      <c r="G23" s="107"/>
      <c r="H23" s="408">
        <f>SUM(H22:H22)</f>
        <v>0</v>
      </c>
      <c r="I23" s="406">
        <f>SUM(I22:I22)</f>
        <v>0</v>
      </c>
      <c r="J23" s="406">
        <f>SUM(J22:J22)</f>
        <v>169</v>
      </c>
      <c r="K23" s="403">
        <f>SUM(K22:K22)</f>
        <v>169</v>
      </c>
      <c r="L23" s="102"/>
      <c r="M23" s="168">
        <v>176</v>
      </c>
      <c r="N23" s="166">
        <f t="shared" si="1"/>
        <v>-7</v>
      </c>
      <c r="O23" s="184">
        <f t="shared" si="2"/>
        <v>-3.9772727272727271</v>
      </c>
    </row>
    <row r="24" spans="1:15" ht="15.75" customHeight="1" thickBot="1" x14ac:dyDescent="0.25">
      <c r="A24" s="130"/>
      <c r="B24" s="257"/>
      <c r="C24" s="407">
        <f>C23/$K23*100</f>
        <v>62.130177514792898</v>
      </c>
      <c r="D24" s="364">
        <f>D23/$K23*100</f>
        <v>5.9171597633136095</v>
      </c>
      <c r="E24" s="237">
        <f>E23/$K23*100</f>
        <v>31.952662721893493</v>
      </c>
      <c r="F24" s="108"/>
      <c r="G24" s="108"/>
      <c r="H24" s="407">
        <f>H23/$K23*100</f>
        <v>0</v>
      </c>
      <c r="I24" s="364">
        <f>I23/$K23*100</f>
        <v>0</v>
      </c>
      <c r="J24" s="364">
        <f>J23/$K23*100</f>
        <v>100</v>
      </c>
      <c r="K24" s="7">
        <f>K23/$K23*100</f>
        <v>100</v>
      </c>
      <c r="L24" s="121"/>
      <c r="M24" s="267"/>
      <c r="N24" s="241"/>
      <c r="O24" s="268"/>
    </row>
    <row r="25" spans="1:15" ht="15.75" customHeight="1" thickBot="1" x14ac:dyDescent="0.25">
      <c r="A25" s="79" t="s">
        <v>11</v>
      </c>
      <c r="B25" s="79" t="s">
        <v>71</v>
      </c>
      <c r="C25" s="86" t="s">
        <v>12</v>
      </c>
      <c r="D25" s="81" t="s">
        <v>13</v>
      </c>
      <c r="E25" s="81" t="s">
        <v>14</v>
      </c>
      <c r="F25" s="87" t="s">
        <v>15</v>
      </c>
      <c r="G25" s="18"/>
      <c r="H25" s="93" t="s">
        <v>18</v>
      </c>
      <c r="I25" s="84" t="s">
        <v>19</v>
      </c>
      <c r="J25" s="97" t="s">
        <v>20</v>
      </c>
      <c r="K25" s="145" t="s">
        <v>21</v>
      </c>
      <c r="L25" s="177"/>
      <c r="M25" s="85" t="s">
        <v>121</v>
      </c>
      <c r="N25" s="82" t="s">
        <v>89</v>
      </c>
      <c r="O25" s="84" t="s">
        <v>27</v>
      </c>
    </row>
    <row r="26" spans="1:15" ht="15.75" customHeight="1" x14ac:dyDescent="0.2">
      <c r="A26" s="75">
        <v>7</v>
      </c>
      <c r="B26" s="76" t="s">
        <v>72</v>
      </c>
      <c r="C26" s="88">
        <v>95</v>
      </c>
      <c r="D26" s="12">
        <v>25</v>
      </c>
      <c r="E26" s="104">
        <v>12</v>
      </c>
      <c r="F26" s="89">
        <v>384</v>
      </c>
      <c r="G26" s="140"/>
      <c r="H26" s="94">
        <v>0</v>
      </c>
      <c r="I26" s="128">
        <v>1</v>
      </c>
      <c r="J26" s="75">
        <f>SUM(C26:F26)</f>
        <v>516</v>
      </c>
      <c r="K26" s="401">
        <f>SUM(C26:I26)</f>
        <v>517</v>
      </c>
      <c r="L26" s="101">
        <v>1</v>
      </c>
      <c r="M26" s="181">
        <v>331</v>
      </c>
      <c r="N26" s="176">
        <f t="shared" si="1"/>
        <v>186</v>
      </c>
      <c r="O26" s="179">
        <f t="shared" si="2"/>
        <v>56.19335347432024</v>
      </c>
    </row>
    <row r="27" spans="1:15" ht="15.75" customHeight="1" x14ac:dyDescent="0.2">
      <c r="A27" s="71"/>
      <c r="B27" s="73" t="s">
        <v>23</v>
      </c>
      <c r="C27" s="408">
        <f>SUM(C26:C26)</f>
        <v>95</v>
      </c>
      <c r="D27" s="405">
        <f t="shared" ref="D27" si="10">SUM(D26:D26)</f>
        <v>25</v>
      </c>
      <c r="E27" s="405">
        <f>SUM(E26:E26)</f>
        <v>12</v>
      </c>
      <c r="F27" s="579">
        <f>SUM(F26:F26)</f>
        <v>384</v>
      </c>
      <c r="G27" s="107"/>
      <c r="H27" s="408">
        <f>SUM(H26:H26)</f>
        <v>0</v>
      </c>
      <c r="I27" s="405">
        <f>SUM(I26:I26)</f>
        <v>1</v>
      </c>
      <c r="J27" s="405">
        <f>SUM(J26:J26)</f>
        <v>516</v>
      </c>
      <c r="K27" s="357">
        <f>SUM(K26:K26)</f>
        <v>517</v>
      </c>
      <c r="L27" s="102"/>
      <c r="M27" s="168">
        <v>331</v>
      </c>
      <c r="N27" s="166">
        <f t="shared" si="1"/>
        <v>186</v>
      </c>
      <c r="O27" s="184">
        <f t="shared" si="2"/>
        <v>56.19335347432024</v>
      </c>
    </row>
    <row r="28" spans="1:15" ht="15.75" customHeight="1" thickBot="1" x14ac:dyDescent="0.25">
      <c r="A28" s="130"/>
      <c r="B28" s="120"/>
      <c r="C28" s="407">
        <f>C27/$K27*100</f>
        <v>18.375241779497099</v>
      </c>
      <c r="D28" s="294">
        <f>D27/$K27*100</f>
        <v>4.8355899419729207</v>
      </c>
      <c r="E28" s="294">
        <f>E27/$K27*100</f>
        <v>2.3210831721470022</v>
      </c>
      <c r="F28" s="237">
        <f>F27/$K27*100</f>
        <v>74.274661508704071</v>
      </c>
      <c r="G28" s="108"/>
      <c r="H28" s="407">
        <f>H27/$K27*100</f>
        <v>0</v>
      </c>
      <c r="I28" s="294">
        <f>I27/$K27*100</f>
        <v>0.19342359767891684</v>
      </c>
      <c r="J28" s="294">
        <f>J27/$K27*100</f>
        <v>99.806576402321085</v>
      </c>
      <c r="K28" s="7">
        <f>K27/$K27*100</f>
        <v>100</v>
      </c>
      <c r="L28" s="121"/>
      <c r="M28" s="267"/>
      <c r="N28" s="241"/>
      <c r="O28" s="268"/>
    </row>
    <row r="29" spans="1:15" ht="15.75" customHeight="1" thickBot="1" x14ac:dyDescent="0.25">
      <c r="A29" s="79" t="s">
        <v>11</v>
      </c>
      <c r="B29" s="79" t="s">
        <v>73</v>
      </c>
      <c r="C29" s="423" t="s">
        <v>12</v>
      </c>
      <c r="D29" s="289" t="s">
        <v>13</v>
      </c>
      <c r="E29" s="543" t="s">
        <v>14</v>
      </c>
      <c r="F29" s="18"/>
      <c r="G29" s="18"/>
      <c r="H29" s="93" t="s">
        <v>18</v>
      </c>
      <c r="I29" s="84" t="s">
        <v>19</v>
      </c>
      <c r="J29" s="97" t="s">
        <v>20</v>
      </c>
      <c r="K29" s="145" t="s">
        <v>21</v>
      </c>
      <c r="L29" s="177"/>
      <c r="M29" s="85" t="s">
        <v>121</v>
      </c>
      <c r="N29" s="82" t="s">
        <v>89</v>
      </c>
      <c r="O29" s="84" t="s">
        <v>27</v>
      </c>
    </row>
    <row r="30" spans="1:15" ht="15.75" customHeight="1" x14ac:dyDescent="0.2">
      <c r="A30" s="75">
        <v>8</v>
      </c>
      <c r="B30" s="76" t="s">
        <v>74</v>
      </c>
      <c r="C30" s="88">
        <v>17</v>
      </c>
      <c r="D30" s="12">
        <v>11</v>
      </c>
      <c r="E30" s="381">
        <v>118</v>
      </c>
      <c r="F30" s="162"/>
      <c r="G30" s="162"/>
      <c r="H30" s="94">
        <v>0</v>
      </c>
      <c r="I30" s="128">
        <v>1</v>
      </c>
      <c r="J30" s="75">
        <f>SUM(C30:E30)</f>
        <v>146</v>
      </c>
      <c r="K30" s="401">
        <f>SUM(C30:I30)</f>
        <v>147</v>
      </c>
      <c r="L30" s="101">
        <v>1</v>
      </c>
      <c r="M30" s="181">
        <v>141</v>
      </c>
      <c r="N30" s="176">
        <f t="shared" si="1"/>
        <v>6</v>
      </c>
      <c r="O30" s="179">
        <f t="shared" si="2"/>
        <v>4.2553191489361701</v>
      </c>
    </row>
    <row r="31" spans="1:15" ht="15.75" customHeight="1" x14ac:dyDescent="0.2">
      <c r="A31" s="71"/>
      <c r="B31" s="73" t="s">
        <v>23</v>
      </c>
      <c r="C31" s="408">
        <f t="shared" ref="C31:D31" si="11">SUM(C30:C30)</f>
        <v>17</v>
      </c>
      <c r="D31" s="406">
        <f t="shared" si="11"/>
        <v>11</v>
      </c>
      <c r="E31" s="428">
        <f>SUM(E30:E30)</f>
        <v>118</v>
      </c>
      <c r="F31" s="107"/>
      <c r="G31" s="107"/>
      <c r="H31" s="408">
        <f>SUM(H30:H30)</f>
        <v>0</v>
      </c>
      <c r="I31" s="406">
        <f>SUM(I30:I30)</f>
        <v>1</v>
      </c>
      <c r="J31" s="406">
        <f>SUM(J30:J30)</f>
        <v>146</v>
      </c>
      <c r="K31" s="403">
        <f>SUM(K30:K30)</f>
        <v>147</v>
      </c>
      <c r="L31" s="102"/>
      <c r="M31" s="168">
        <v>141</v>
      </c>
      <c r="N31" s="166">
        <f t="shared" si="1"/>
        <v>6</v>
      </c>
      <c r="O31" s="184">
        <f t="shared" si="2"/>
        <v>4.2553191489361701</v>
      </c>
    </row>
    <row r="32" spans="1:15" ht="15.75" customHeight="1" thickBot="1" x14ac:dyDescent="0.25">
      <c r="A32" s="130"/>
      <c r="B32" s="120"/>
      <c r="C32" s="407">
        <f>C31/$K31*100</f>
        <v>11.564625850340136</v>
      </c>
      <c r="D32" s="364">
        <f>D31/$K31*100</f>
        <v>7.4829931972789119</v>
      </c>
      <c r="E32" s="404">
        <f>E31/$K31*100</f>
        <v>80.27210884353741</v>
      </c>
      <c r="F32" s="108"/>
      <c r="G32" s="108"/>
      <c r="H32" s="407">
        <f>H31/$K31*100</f>
        <v>0</v>
      </c>
      <c r="I32" s="364">
        <f>I31/$K31*100</f>
        <v>0.68027210884353739</v>
      </c>
      <c r="J32" s="364">
        <f>J31/$K31*100</f>
        <v>99.319727891156461</v>
      </c>
      <c r="K32" s="7">
        <f>K31/$K31*100</f>
        <v>100</v>
      </c>
      <c r="L32" s="121"/>
      <c r="M32" s="267"/>
      <c r="N32" s="241"/>
      <c r="O32" s="268"/>
    </row>
    <row r="33" spans="1:15" ht="15.75" customHeight="1" thickBot="1" x14ac:dyDescent="0.25">
      <c r="A33" s="79" t="s">
        <v>11</v>
      </c>
      <c r="B33" s="79" t="s">
        <v>75</v>
      </c>
      <c r="C33" s="86" t="s">
        <v>12</v>
      </c>
      <c r="D33" s="81" t="s">
        <v>13</v>
      </c>
      <c r="E33" s="81" t="s">
        <v>14</v>
      </c>
      <c r="F33" s="87" t="s">
        <v>15</v>
      </c>
      <c r="G33" s="18"/>
      <c r="H33" s="93" t="s">
        <v>18</v>
      </c>
      <c r="I33" s="84" t="s">
        <v>19</v>
      </c>
      <c r="J33" s="97" t="s">
        <v>20</v>
      </c>
      <c r="K33" s="145" t="s">
        <v>21</v>
      </c>
      <c r="L33" s="177"/>
      <c r="M33" s="85" t="s">
        <v>121</v>
      </c>
      <c r="N33" s="82" t="s">
        <v>89</v>
      </c>
      <c r="O33" s="84" t="s">
        <v>27</v>
      </c>
    </row>
    <row r="34" spans="1:15" ht="15.75" customHeight="1" x14ac:dyDescent="0.2">
      <c r="A34" s="75">
        <v>9</v>
      </c>
      <c r="B34" s="76" t="s">
        <v>76</v>
      </c>
      <c r="C34" s="617">
        <v>39</v>
      </c>
      <c r="D34" s="12">
        <v>7</v>
      </c>
      <c r="E34" s="104">
        <v>7</v>
      </c>
      <c r="F34" s="89">
        <v>3</v>
      </c>
      <c r="G34" s="140"/>
      <c r="H34" s="94">
        <v>0</v>
      </c>
      <c r="I34" s="128">
        <v>0</v>
      </c>
      <c r="J34" s="75">
        <f>SUM(C34:F34)</f>
        <v>56</v>
      </c>
      <c r="K34" s="401">
        <f>SUM(C34:I34)</f>
        <v>56</v>
      </c>
      <c r="L34" s="101">
        <v>1</v>
      </c>
      <c r="M34" s="181">
        <v>119</v>
      </c>
      <c r="N34" s="176">
        <f t="shared" si="1"/>
        <v>-63</v>
      </c>
      <c r="O34" s="179">
        <f t="shared" si="2"/>
        <v>-52.941176470588239</v>
      </c>
    </row>
    <row r="35" spans="1:15" ht="15.75" customHeight="1" x14ac:dyDescent="0.2">
      <c r="A35" s="71"/>
      <c r="B35" s="73" t="s">
        <v>23</v>
      </c>
      <c r="C35" s="408">
        <f>SUM(C34:C34)</f>
        <v>39</v>
      </c>
      <c r="D35" s="405">
        <f t="shared" ref="D35" si="12">SUM(D34:D34)</f>
        <v>7</v>
      </c>
      <c r="E35" s="405">
        <f>SUM(E34:E34)</f>
        <v>7</v>
      </c>
      <c r="F35" s="579">
        <f>SUM(F34:F34)</f>
        <v>3</v>
      </c>
      <c r="G35" s="107"/>
      <c r="H35" s="408">
        <f>SUM(H34:H34)</f>
        <v>0</v>
      </c>
      <c r="I35" s="405">
        <f>SUM(I34:I34)</f>
        <v>0</v>
      </c>
      <c r="J35" s="405">
        <f>SUM(J34:J34)</f>
        <v>56</v>
      </c>
      <c r="K35" s="590">
        <f>SUM(K34:K34)</f>
        <v>56</v>
      </c>
      <c r="L35" s="102"/>
      <c r="M35" s="168">
        <v>119</v>
      </c>
      <c r="N35" s="166">
        <f t="shared" si="1"/>
        <v>-63</v>
      </c>
      <c r="O35" s="184">
        <f t="shared" si="2"/>
        <v>-52.941176470588239</v>
      </c>
    </row>
    <row r="36" spans="1:15" ht="15.75" customHeight="1" thickBot="1" x14ac:dyDescent="0.25">
      <c r="A36" s="130"/>
      <c r="B36" s="120"/>
      <c r="C36" s="407">
        <f>C35/$K35*100</f>
        <v>69.642857142857139</v>
      </c>
      <c r="D36" s="294">
        <f>D35/$K35*100</f>
        <v>12.5</v>
      </c>
      <c r="E36" s="294">
        <f>E35/$K35*100</f>
        <v>12.5</v>
      </c>
      <c r="F36" s="237">
        <f>F35/$K35*100</f>
        <v>5.3571428571428568</v>
      </c>
      <c r="G36" s="108"/>
      <c r="H36" s="407">
        <f>H35/$K35*100</f>
        <v>0</v>
      </c>
      <c r="I36" s="294">
        <f>I35/$K35*100</f>
        <v>0</v>
      </c>
      <c r="J36" s="294">
        <f>J35/$K35*100</f>
        <v>100</v>
      </c>
      <c r="K36" s="7">
        <f>K35/$K35*100</f>
        <v>100</v>
      </c>
      <c r="L36" s="121"/>
      <c r="M36" s="267"/>
      <c r="N36" s="241"/>
      <c r="O36" s="268"/>
    </row>
    <row r="37" spans="1:15" ht="15.75" customHeight="1" thickBot="1" x14ac:dyDescent="0.25">
      <c r="A37" s="79" t="s">
        <v>11</v>
      </c>
      <c r="B37" s="151" t="s">
        <v>77</v>
      </c>
      <c r="C37" s="80" t="s">
        <v>12</v>
      </c>
      <c r="D37" s="81" t="s">
        <v>13</v>
      </c>
      <c r="E37" s="543" t="s">
        <v>14</v>
      </c>
      <c r="F37" s="18"/>
      <c r="G37" s="18"/>
      <c r="H37" s="93" t="s">
        <v>18</v>
      </c>
      <c r="I37" s="84" t="s">
        <v>19</v>
      </c>
      <c r="J37" s="97" t="s">
        <v>20</v>
      </c>
      <c r="K37" s="145" t="s">
        <v>21</v>
      </c>
      <c r="L37" s="177"/>
      <c r="M37" s="85" t="s">
        <v>121</v>
      </c>
      <c r="N37" s="82" t="s">
        <v>89</v>
      </c>
      <c r="O37" s="84" t="s">
        <v>27</v>
      </c>
    </row>
    <row r="38" spans="1:15" ht="15.75" customHeight="1" x14ac:dyDescent="0.2">
      <c r="A38" s="75">
        <v>10</v>
      </c>
      <c r="B38" s="76" t="s">
        <v>78</v>
      </c>
      <c r="C38" s="77">
        <v>58</v>
      </c>
      <c r="D38" s="12">
        <v>100</v>
      </c>
      <c r="E38" s="381">
        <v>100</v>
      </c>
      <c r="F38" s="140"/>
      <c r="G38" s="140"/>
      <c r="H38" s="94">
        <v>0</v>
      </c>
      <c r="I38" s="128">
        <v>0</v>
      </c>
      <c r="J38" s="75">
        <f>SUM(C38:G38)</f>
        <v>258</v>
      </c>
      <c r="K38" s="401">
        <f>SUM(C38:I38)</f>
        <v>258</v>
      </c>
      <c r="L38" s="101">
        <v>1</v>
      </c>
      <c r="M38" s="181">
        <v>186</v>
      </c>
      <c r="N38" s="176">
        <f t="shared" si="1"/>
        <v>72</v>
      </c>
      <c r="O38" s="179">
        <f t="shared" si="2"/>
        <v>38.70967741935484</v>
      </c>
    </row>
    <row r="39" spans="1:15" ht="15.75" customHeight="1" x14ac:dyDescent="0.2">
      <c r="A39" s="109"/>
      <c r="B39" s="73" t="s">
        <v>23</v>
      </c>
      <c r="C39" s="408">
        <f t="shared" ref="C39:D39" si="13">SUM(C38:C38)</f>
        <v>58</v>
      </c>
      <c r="D39" s="406">
        <f t="shared" si="13"/>
        <v>100</v>
      </c>
      <c r="E39" s="428">
        <f>SUM(E38:E38)</f>
        <v>100</v>
      </c>
      <c r="F39" s="107"/>
      <c r="G39" s="107"/>
      <c r="H39" s="408">
        <f>SUM(I38:I38)</f>
        <v>0</v>
      </c>
      <c r="I39" s="406">
        <f>SUM(J38:J38)</f>
        <v>258</v>
      </c>
      <c r="J39" s="406">
        <f>SUM(K38:K38)</f>
        <v>258</v>
      </c>
      <c r="K39" s="607">
        <f>SUM(K38:K38)</f>
        <v>258</v>
      </c>
      <c r="L39" s="245"/>
      <c r="M39" s="168">
        <v>186</v>
      </c>
      <c r="N39" s="166">
        <f t="shared" si="1"/>
        <v>72</v>
      </c>
      <c r="O39" s="184">
        <f t="shared" si="2"/>
        <v>38.70967741935484</v>
      </c>
    </row>
    <row r="40" spans="1:15" ht="15.75" customHeight="1" thickBot="1" x14ac:dyDescent="0.25">
      <c r="A40" s="71"/>
      <c r="B40" s="73"/>
      <c r="C40" s="452">
        <f>C39/$K39*100</f>
        <v>22.480620155038761</v>
      </c>
      <c r="D40" s="453">
        <f>D39/$K39*100</f>
        <v>38.759689922480625</v>
      </c>
      <c r="E40" s="404">
        <f>E39/$K39*100</f>
        <v>38.759689922480625</v>
      </c>
      <c r="F40" s="108"/>
      <c r="G40" s="108"/>
      <c r="H40" s="407">
        <f>H39/$K39*100</f>
        <v>0</v>
      </c>
      <c r="I40" s="364">
        <f>I39/$K39*100</f>
        <v>100</v>
      </c>
      <c r="J40" s="364">
        <f>J39/$K39*100</f>
        <v>100</v>
      </c>
      <c r="K40" s="608">
        <f>K39/$K39*100</f>
        <v>100</v>
      </c>
      <c r="L40" s="245"/>
      <c r="M40" s="168"/>
      <c r="N40" s="166"/>
      <c r="O40" s="184"/>
    </row>
    <row r="41" spans="1:15" ht="15.75" customHeight="1" thickBot="1" x14ac:dyDescent="0.3">
      <c r="A41" s="254"/>
      <c r="B41" s="258"/>
      <c r="C41" s="142"/>
      <c r="D41" s="143"/>
      <c r="E41" s="143"/>
      <c r="F41" s="143"/>
      <c r="G41" s="143"/>
      <c r="H41" s="143"/>
      <c r="I41" s="143"/>
      <c r="J41" s="143"/>
      <c r="K41" s="262"/>
      <c r="L41" s="263" t="s">
        <v>80</v>
      </c>
      <c r="M41" s="85" t="s">
        <v>121</v>
      </c>
      <c r="N41" s="82" t="s">
        <v>89</v>
      </c>
      <c r="O41" s="84" t="s">
        <v>27</v>
      </c>
    </row>
    <row r="42" spans="1:15" ht="15.75" customHeight="1" x14ac:dyDescent="0.25">
      <c r="A42" s="255"/>
      <c r="B42" s="259" t="s">
        <v>23</v>
      </c>
      <c r="C42" s="253"/>
      <c r="D42" s="251"/>
      <c r="E42" s="252"/>
      <c r="F42" s="252"/>
      <c r="G42" s="252"/>
      <c r="H42" s="610">
        <f>SUM(H39,H35,H31,H27,H23,H19,H15,H11,H7,H3)</f>
        <v>1</v>
      </c>
      <c r="I42" s="409">
        <f t="shared" ref="I42:J42" si="14">SUM(I39,I35,I31,I27,I23,I19,I15,I11,I7,I3)</f>
        <v>261</v>
      </c>
      <c r="J42" s="409">
        <f t="shared" si="14"/>
        <v>1816</v>
      </c>
      <c r="K42" s="609">
        <f>SUM(K39,K35,K31,K27,K23,K19,K15,K11,K7,K3)</f>
        <v>1820</v>
      </c>
      <c r="L42" s="264">
        <f>SUM(L2:L38)</f>
        <v>10</v>
      </c>
      <c r="M42" s="266">
        <v>1748</v>
      </c>
      <c r="N42" s="182">
        <f t="shared" si="1"/>
        <v>72</v>
      </c>
      <c r="O42" s="269">
        <f t="shared" si="2"/>
        <v>4.1189931350114417</v>
      </c>
    </row>
    <row r="43" spans="1:15" ht="15.75" customHeight="1" thickBot="1" x14ac:dyDescent="0.3">
      <c r="A43" s="256"/>
      <c r="B43" s="246" t="s">
        <v>27</v>
      </c>
      <c r="C43" s="100"/>
      <c r="D43" s="70"/>
      <c r="E43" s="250"/>
      <c r="F43" s="250"/>
      <c r="G43" s="250"/>
      <c r="H43" s="611">
        <f>H42/$K42*100</f>
        <v>5.4945054945054944E-2</v>
      </c>
      <c r="I43" s="364">
        <f>I42/$K42*100</f>
        <v>14.340659340659339</v>
      </c>
      <c r="J43" s="364">
        <f>J42/$K42*100</f>
        <v>99.780219780219781</v>
      </c>
      <c r="K43" s="608">
        <f>K42/$K42*100</f>
        <v>100</v>
      </c>
      <c r="L43" s="265">
        <f>L42/10*100</f>
        <v>100</v>
      </c>
      <c r="M43" s="117"/>
      <c r="N43" s="173"/>
      <c r="O43" s="186"/>
    </row>
  </sheetData>
  <phoneticPr fontId="1" type="noConversion"/>
  <pageMargins left="0.97" right="0.75" top="0.63" bottom="1" header="0.16" footer="0"/>
  <pageSetup paperSize="5" scale="7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3" zoomScale="70" zoomScaleNormal="70" workbookViewId="0">
      <selection activeCell="E4" sqref="E4"/>
    </sheetView>
  </sheetViews>
  <sheetFormatPr baseColWidth="10" defaultRowHeight="12.75" x14ac:dyDescent="0.2"/>
  <cols>
    <col min="1" max="1" width="6.85546875" customWidth="1"/>
    <col min="2" max="2" width="34.42578125" customWidth="1"/>
    <col min="3" max="11" width="10.7109375" customWidth="1"/>
  </cols>
  <sheetData>
    <row r="1" spans="1:15" ht="15.75" customHeight="1" thickBot="1" x14ac:dyDescent="0.25">
      <c r="A1" s="79" t="s">
        <v>11</v>
      </c>
      <c r="B1" s="79" t="s">
        <v>45</v>
      </c>
      <c r="C1" s="86" t="s">
        <v>12</v>
      </c>
      <c r="D1" s="81" t="s">
        <v>13</v>
      </c>
      <c r="E1" s="81" t="s">
        <v>14</v>
      </c>
      <c r="F1" s="87" t="s">
        <v>15</v>
      </c>
      <c r="G1" s="18"/>
      <c r="H1" s="93" t="s">
        <v>18</v>
      </c>
      <c r="I1" s="84" t="s">
        <v>19</v>
      </c>
      <c r="J1" s="97" t="s">
        <v>20</v>
      </c>
      <c r="K1" s="97" t="s">
        <v>21</v>
      </c>
      <c r="L1" s="177" t="s">
        <v>81</v>
      </c>
      <c r="M1" s="85" t="s">
        <v>121</v>
      </c>
      <c r="N1" s="82" t="s">
        <v>89</v>
      </c>
      <c r="O1" s="84" t="s">
        <v>27</v>
      </c>
    </row>
    <row r="2" spans="1:15" ht="15.75" customHeight="1" x14ac:dyDescent="0.2">
      <c r="A2" s="71">
        <v>1</v>
      </c>
      <c r="B2" s="73" t="s">
        <v>60</v>
      </c>
      <c r="C2" s="90">
        <v>6</v>
      </c>
      <c r="D2" s="5">
        <v>7</v>
      </c>
      <c r="E2" s="5">
        <v>24</v>
      </c>
      <c r="F2" s="91">
        <v>0</v>
      </c>
      <c r="G2" s="18"/>
      <c r="H2" s="68">
        <v>0</v>
      </c>
      <c r="I2" s="126">
        <v>0</v>
      </c>
      <c r="J2" s="71">
        <f>SUM(C2:F2)</f>
        <v>37</v>
      </c>
      <c r="K2" s="417">
        <f>SUM(C2:I2)</f>
        <v>37</v>
      </c>
      <c r="L2" s="99">
        <v>1</v>
      </c>
      <c r="M2" s="168">
        <v>39</v>
      </c>
      <c r="N2" s="166">
        <f>K2-M2</f>
        <v>-2</v>
      </c>
      <c r="O2" s="184">
        <f>(N2/M2)*100</f>
        <v>-5.1282051282051277</v>
      </c>
    </row>
    <row r="3" spans="1:15" ht="15.75" customHeight="1" x14ac:dyDescent="0.2">
      <c r="A3" s="71"/>
      <c r="B3" s="73" t="s">
        <v>23</v>
      </c>
      <c r="C3" s="408">
        <f>SUM(C2:C2)</f>
        <v>6</v>
      </c>
      <c r="D3" s="405">
        <f>SUM(D2:D2)</f>
        <v>7</v>
      </c>
      <c r="E3" s="405">
        <f>SUM(E2:E2)</f>
        <v>24</v>
      </c>
      <c r="F3" s="428">
        <f>SUM(F2:F2)</f>
        <v>0</v>
      </c>
      <c r="G3" s="107"/>
      <c r="H3" s="408">
        <f>SUM(H2:H2)</f>
        <v>0</v>
      </c>
      <c r="I3" s="405">
        <f>SUM(I2:I2)</f>
        <v>0</v>
      </c>
      <c r="J3" s="405">
        <f>SUM(J2:J2)</f>
        <v>37</v>
      </c>
      <c r="K3" s="357">
        <f>SUM(K2:K2)</f>
        <v>37</v>
      </c>
      <c r="L3" s="102"/>
      <c r="M3" s="168">
        <v>39</v>
      </c>
      <c r="N3" s="166">
        <f t="shared" ref="N3:N42" si="0">K3-M3</f>
        <v>-2</v>
      </c>
      <c r="O3" s="184">
        <f t="shared" ref="O3:O42" si="1">(N3/M3)*100</f>
        <v>-5.1282051282051277</v>
      </c>
    </row>
    <row r="4" spans="1:15" ht="15.75" customHeight="1" thickBot="1" x14ac:dyDescent="0.25">
      <c r="A4" s="130"/>
      <c r="B4" s="120" t="s">
        <v>27</v>
      </c>
      <c r="C4" s="412">
        <f>C3/$K3*100</f>
        <v>16.216216216216218</v>
      </c>
      <c r="D4" s="294">
        <f>D3/$K3*100</f>
        <v>18.918918918918919</v>
      </c>
      <c r="E4" s="294">
        <f>E3/$K3*100</f>
        <v>64.86486486486487</v>
      </c>
      <c r="F4" s="237">
        <f>F3/$K3*100</f>
        <v>0</v>
      </c>
      <c r="G4" s="108"/>
      <c r="H4" s="407">
        <f>H3/$K3*100</f>
        <v>0</v>
      </c>
      <c r="I4" s="294">
        <f>I3/$K3*100</f>
        <v>0</v>
      </c>
      <c r="J4" s="294">
        <f>J3/$K3*100</f>
        <v>100</v>
      </c>
      <c r="K4" s="404">
        <f>K3/$K3*100</f>
        <v>100</v>
      </c>
      <c r="L4" s="121"/>
      <c r="M4" s="267"/>
      <c r="N4" s="241"/>
      <c r="O4" s="242"/>
    </row>
    <row r="5" spans="1:15" ht="15.75" customHeight="1" thickBot="1" x14ac:dyDescent="0.25">
      <c r="A5" s="79" t="s">
        <v>11</v>
      </c>
      <c r="B5" s="79" t="s">
        <v>61</v>
      </c>
      <c r="C5" s="86" t="s">
        <v>12</v>
      </c>
      <c r="D5" s="81" t="s">
        <v>13</v>
      </c>
      <c r="E5" s="81" t="s">
        <v>14</v>
      </c>
      <c r="F5" s="81" t="s">
        <v>15</v>
      </c>
      <c r="G5" s="87" t="s">
        <v>16</v>
      </c>
      <c r="H5" s="93" t="s">
        <v>18</v>
      </c>
      <c r="I5" s="84" t="s">
        <v>19</v>
      </c>
      <c r="J5" s="97" t="s">
        <v>20</v>
      </c>
      <c r="K5" s="97" t="s">
        <v>21</v>
      </c>
      <c r="L5" s="177"/>
      <c r="M5" s="85" t="s">
        <v>121</v>
      </c>
      <c r="N5" s="82" t="s">
        <v>89</v>
      </c>
      <c r="O5" s="84" t="s">
        <v>27</v>
      </c>
    </row>
    <row r="6" spans="1:15" ht="15.75" customHeight="1" x14ac:dyDescent="0.2">
      <c r="A6" s="75">
        <v>1</v>
      </c>
      <c r="B6" s="76" t="s">
        <v>62</v>
      </c>
      <c r="C6" s="88">
        <v>4</v>
      </c>
      <c r="D6" s="12">
        <v>4</v>
      </c>
      <c r="E6" s="12">
        <v>20</v>
      </c>
      <c r="F6" s="12">
        <v>0</v>
      </c>
      <c r="G6" s="89">
        <v>7</v>
      </c>
      <c r="H6" s="175">
        <v>0</v>
      </c>
      <c r="I6" s="95">
        <v>0</v>
      </c>
      <c r="J6" s="101">
        <f>SUM(C6:G6)</f>
        <v>35</v>
      </c>
      <c r="K6" s="417">
        <f>SUM(C6:I6)</f>
        <v>35</v>
      </c>
      <c r="L6" s="101">
        <v>1</v>
      </c>
      <c r="M6" s="181">
        <v>89</v>
      </c>
      <c r="N6" s="176">
        <f t="shared" si="0"/>
        <v>-54</v>
      </c>
      <c r="O6" s="179">
        <f t="shared" si="1"/>
        <v>-60.674157303370791</v>
      </c>
    </row>
    <row r="7" spans="1:15" ht="15.75" customHeight="1" x14ac:dyDescent="0.2">
      <c r="A7" s="71"/>
      <c r="B7" s="73" t="s">
        <v>23</v>
      </c>
      <c r="C7" s="408">
        <f t="shared" ref="C7:G7" si="2">SUM(C6:C6)</f>
        <v>4</v>
      </c>
      <c r="D7" s="405">
        <f t="shared" si="2"/>
        <v>4</v>
      </c>
      <c r="E7" s="405">
        <f t="shared" si="2"/>
        <v>20</v>
      </c>
      <c r="F7" s="405">
        <f t="shared" si="2"/>
        <v>0</v>
      </c>
      <c r="G7" s="405">
        <f t="shared" si="2"/>
        <v>7</v>
      </c>
      <c r="H7" s="405">
        <f>SUM(H6:H6)</f>
        <v>0</v>
      </c>
      <c r="I7" s="405">
        <f>SUM(I6:I6)</f>
        <v>0</v>
      </c>
      <c r="J7" s="405">
        <f>SUM(J6:J6)</f>
        <v>35</v>
      </c>
      <c r="K7" s="403">
        <f>SUM(K6:K6)</f>
        <v>35</v>
      </c>
      <c r="L7" s="102"/>
      <c r="M7" s="168">
        <v>89</v>
      </c>
      <c r="N7" s="166">
        <f t="shared" si="0"/>
        <v>-54</v>
      </c>
      <c r="O7" s="184">
        <f t="shared" si="1"/>
        <v>-60.674157303370791</v>
      </c>
    </row>
    <row r="8" spans="1:15" ht="15.75" customHeight="1" thickBot="1" x14ac:dyDescent="0.25">
      <c r="A8" s="130"/>
      <c r="B8" s="120" t="s">
        <v>27</v>
      </c>
      <c r="C8" s="407">
        <f t="shared" ref="C8:K8" si="3">C7/$K7*100</f>
        <v>11.428571428571429</v>
      </c>
      <c r="D8" s="364">
        <f t="shared" si="3"/>
        <v>11.428571428571429</v>
      </c>
      <c r="E8" s="364">
        <f t="shared" si="3"/>
        <v>57.142857142857139</v>
      </c>
      <c r="F8" s="364">
        <f t="shared" si="3"/>
        <v>0</v>
      </c>
      <c r="G8" s="364">
        <f t="shared" si="3"/>
        <v>20</v>
      </c>
      <c r="H8" s="364">
        <f t="shared" si="3"/>
        <v>0</v>
      </c>
      <c r="I8" s="364">
        <f t="shared" si="3"/>
        <v>0</v>
      </c>
      <c r="J8" s="364">
        <f t="shared" si="3"/>
        <v>100</v>
      </c>
      <c r="K8" s="404">
        <f t="shared" si="3"/>
        <v>100</v>
      </c>
      <c r="L8" s="121"/>
      <c r="M8" s="267"/>
      <c r="N8" s="241"/>
      <c r="O8" s="242"/>
    </row>
    <row r="9" spans="1:15" ht="15.75" customHeight="1" thickBot="1" x14ac:dyDescent="0.25">
      <c r="A9" s="79" t="s">
        <v>11</v>
      </c>
      <c r="B9" s="79" t="s">
        <v>63</v>
      </c>
      <c r="C9" s="86" t="s">
        <v>12</v>
      </c>
      <c r="D9" s="81" t="s">
        <v>13</v>
      </c>
      <c r="E9" s="81" t="s">
        <v>14</v>
      </c>
      <c r="F9" s="87" t="s">
        <v>15</v>
      </c>
      <c r="G9" s="18"/>
      <c r="H9" s="93" t="s">
        <v>18</v>
      </c>
      <c r="I9" s="84" t="s">
        <v>19</v>
      </c>
      <c r="J9" s="97" t="s">
        <v>20</v>
      </c>
      <c r="K9" s="97" t="s">
        <v>21</v>
      </c>
      <c r="L9" s="177"/>
      <c r="M9" s="85" t="s">
        <v>121</v>
      </c>
      <c r="N9" s="82" t="s">
        <v>89</v>
      </c>
      <c r="O9" s="84" t="s">
        <v>27</v>
      </c>
    </row>
    <row r="10" spans="1:15" ht="15.75" customHeight="1" x14ac:dyDescent="0.2">
      <c r="A10" s="75">
        <v>1</v>
      </c>
      <c r="B10" s="76" t="s">
        <v>64</v>
      </c>
      <c r="C10" s="88">
        <v>17</v>
      </c>
      <c r="D10" s="12">
        <v>3</v>
      </c>
      <c r="E10" s="12">
        <v>1</v>
      </c>
      <c r="F10" s="89">
        <v>1</v>
      </c>
      <c r="G10" s="18"/>
      <c r="H10" s="175">
        <v>0</v>
      </c>
      <c r="I10" s="95">
        <v>0</v>
      </c>
      <c r="J10" s="98">
        <f>SUM(C10:F10)</f>
        <v>22</v>
      </c>
      <c r="K10" s="170">
        <f>SUM(C10:I10)</f>
        <v>22</v>
      </c>
      <c r="L10" s="101">
        <v>1</v>
      </c>
      <c r="M10" s="181">
        <v>23</v>
      </c>
      <c r="N10" s="176">
        <f t="shared" si="0"/>
        <v>-1</v>
      </c>
      <c r="O10" s="179">
        <f t="shared" si="1"/>
        <v>-4.3478260869565215</v>
      </c>
    </row>
    <row r="11" spans="1:15" ht="15.75" customHeight="1" x14ac:dyDescent="0.2">
      <c r="A11" s="71"/>
      <c r="B11" s="73" t="s">
        <v>22</v>
      </c>
      <c r="C11" s="408">
        <f t="shared" ref="C11:F11" si="4">SUM(C10:C10)</f>
        <v>17</v>
      </c>
      <c r="D11" s="406">
        <f t="shared" si="4"/>
        <v>3</v>
      </c>
      <c r="E11" s="406">
        <f t="shared" si="4"/>
        <v>1</v>
      </c>
      <c r="F11" s="428">
        <f t="shared" si="4"/>
        <v>1</v>
      </c>
      <c r="G11" s="107"/>
      <c r="H11" s="408">
        <f>SUM(H10:H10)</f>
        <v>0</v>
      </c>
      <c r="I11" s="406">
        <f>SUM(I10:I10)</f>
        <v>0</v>
      </c>
      <c r="J11" s="406">
        <f>SUM(J10:J10)</f>
        <v>22</v>
      </c>
      <c r="K11" s="579">
        <f>SUM(K10:K10)</f>
        <v>22</v>
      </c>
      <c r="L11" s="102"/>
      <c r="M11" s="168">
        <v>23</v>
      </c>
      <c r="N11" s="166">
        <f t="shared" si="0"/>
        <v>-1</v>
      </c>
      <c r="O11" s="184">
        <f t="shared" si="1"/>
        <v>-4.3478260869565215</v>
      </c>
    </row>
    <row r="12" spans="1:15" ht="15.75" customHeight="1" thickBot="1" x14ac:dyDescent="0.25">
      <c r="A12" s="130"/>
      <c r="B12" s="120" t="s">
        <v>27</v>
      </c>
      <c r="C12" s="407">
        <f>C11/$K11*100</f>
        <v>77.272727272727266</v>
      </c>
      <c r="D12" s="364">
        <f>D11/$K11*100</f>
        <v>13.636363636363635</v>
      </c>
      <c r="E12" s="364">
        <f>E11/$K11*100</f>
        <v>4.5454545454545459</v>
      </c>
      <c r="F12" s="237">
        <f>F11/$K11*100</f>
        <v>4.5454545454545459</v>
      </c>
      <c r="G12" s="108"/>
      <c r="H12" s="407">
        <f>H11/$K11*100</f>
        <v>0</v>
      </c>
      <c r="I12" s="364">
        <f>I11/$K11*100</f>
        <v>0</v>
      </c>
      <c r="J12" s="364">
        <f>J11/$K11*100</f>
        <v>100</v>
      </c>
      <c r="K12" s="404">
        <f>K11/$K11*100</f>
        <v>100</v>
      </c>
      <c r="L12" s="121"/>
      <c r="M12" s="267"/>
      <c r="N12" s="241"/>
      <c r="O12" s="242"/>
    </row>
    <row r="13" spans="1:15" ht="15.75" customHeight="1" thickBot="1" x14ac:dyDescent="0.25">
      <c r="A13" s="79" t="s">
        <v>11</v>
      </c>
      <c r="B13" s="79" t="s">
        <v>65</v>
      </c>
      <c r="C13" s="86" t="s">
        <v>12</v>
      </c>
      <c r="D13" s="81" t="s">
        <v>13</v>
      </c>
      <c r="E13" s="87" t="s">
        <v>14</v>
      </c>
      <c r="F13" s="18"/>
      <c r="G13" s="18"/>
      <c r="H13" s="93" t="s">
        <v>18</v>
      </c>
      <c r="I13" s="84" t="s">
        <v>19</v>
      </c>
      <c r="J13" s="97" t="s">
        <v>20</v>
      </c>
      <c r="K13" s="97" t="s">
        <v>21</v>
      </c>
      <c r="L13" s="177"/>
      <c r="M13" s="85" t="s">
        <v>121</v>
      </c>
      <c r="N13" s="82" t="s">
        <v>89</v>
      </c>
      <c r="O13" s="84" t="s">
        <v>27</v>
      </c>
    </row>
    <row r="14" spans="1:15" ht="15.75" customHeight="1" x14ac:dyDescent="0.2">
      <c r="A14" s="75">
        <v>1</v>
      </c>
      <c r="B14" s="76" t="s">
        <v>66</v>
      </c>
      <c r="C14" s="88">
        <v>0</v>
      </c>
      <c r="D14" s="12">
        <v>0</v>
      </c>
      <c r="E14" s="89">
        <v>30</v>
      </c>
      <c r="F14" s="18"/>
      <c r="G14" s="18"/>
      <c r="H14" s="94">
        <v>0</v>
      </c>
      <c r="I14" s="95">
        <v>0</v>
      </c>
      <c r="J14" s="98">
        <f>SUM(C14:E14)</f>
        <v>30</v>
      </c>
      <c r="K14" s="401">
        <f>SUM(C14:I14)</f>
        <v>30</v>
      </c>
      <c r="L14" s="98">
        <v>1</v>
      </c>
      <c r="M14" s="181">
        <v>18</v>
      </c>
      <c r="N14" s="176">
        <f t="shared" si="0"/>
        <v>12</v>
      </c>
      <c r="O14" s="180">
        <f t="shared" si="1"/>
        <v>66.666666666666657</v>
      </c>
    </row>
    <row r="15" spans="1:15" ht="15.75" customHeight="1" x14ac:dyDescent="0.2">
      <c r="A15" s="71"/>
      <c r="B15" s="73" t="s">
        <v>23</v>
      </c>
      <c r="C15" s="408">
        <f t="shared" ref="C15:E15" si="5">SUM(C14:C14)</f>
        <v>0</v>
      </c>
      <c r="D15" s="405">
        <f t="shared" si="5"/>
        <v>0</v>
      </c>
      <c r="E15" s="579">
        <f t="shared" si="5"/>
        <v>30</v>
      </c>
      <c r="F15" s="107"/>
      <c r="G15" s="107"/>
      <c r="H15" s="408">
        <f>SUM(H14:H14)</f>
        <v>0</v>
      </c>
      <c r="I15" s="405">
        <f>SUM(I14:I14)</f>
        <v>0</v>
      </c>
      <c r="J15" s="405">
        <f>SUM(J14:J14)</f>
        <v>30</v>
      </c>
      <c r="K15" s="590">
        <f>SUM(K14:K14)</f>
        <v>30</v>
      </c>
      <c r="L15" s="102"/>
      <c r="M15" s="168">
        <v>18</v>
      </c>
      <c r="N15" s="166">
        <f t="shared" si="0"/>
        <v>12</v>
      </c>
      <c r="O15" s="199">
        <f t="shared" si="1"/>
        <v>66.666666666666657</v>
      </c>
    </row>
    <row r="16" spans="1:15" ht="15.75" customHeight="1" thickBot="1" x14ac:dyDescent="0.25">
      <c r="A16" s="130"/>
      <c r="B16" s="120"/>
      <c r="C16" s="407">
        <f>C15/$K15*100</f>
        <v>0</v>
      </c>
      <c r="D16" s="294">
        <f>D15/$K15*100</f>
        <v>0</v>
      </c>
      <c r="E16" s="404">
        <f>E15/$K15*100</f>
        <v>100</v>
      </c>
      <c r="F16" s="108"/>
      <c r="G16" s="108"/>
      <c r="H16" s="407">
        <f>H15/$K15*100</f>
        <v>0</v>
      </c>
      <c r="I16" s="294">
        <f>I15/$K15*100</f>
        <v>0</v>
      </c>
      <c r="J16" s="294">
        <f>J15/$K15*100</f>
        <v>100</v>
      </c>
      <c r="K16" s="404">
        <f>K15/$K15*100</f>
        <v>100</v>
      </c>
      <c r="L16" s="121"/>
      <c r="M16" s="267"/>
      <c r="N16" s="241"/>
      <c r="O16" s="242"/>
    </row>
    <row r="17" spans="1:15" ht="15.75" customHeight="1" thickBot="1" x14ac:dyDescent="0.25">
      <c r="A17" s="79" t="s">
        <v>11</v>
      </c>
      <c r="B17" s="79" t="s">
        <v>67</v>
      </c>
      <c r="C17" s="86" t="s">
        <v>12</v>
      </c>
      <c r="D17" s="81" t="s">
        <v>13</v>
      </c>
      <c r="E17" s="87" t="s">
        <v>14</v>
      </c>
      <c r="F17" s="18"/>
      <c r="G17" s="18"/>
      <c r="H17" s="93" t="s">
        <v>18</v>
      </c>
      <c r="I17" s="84" t="s">
        <v>19</v>
      </c>
      <c r="J17" s="97" t="s">
        <v>20</v>
      </c>
      <c r="K17" s="97" t="s">
        <v>21</v>
      </c>
      <c r="L17" s="177"/>
      <c r="M17" s="85" t="s">
        <v>121</v>
      </c>
      <c r="N17" s="82" t="s">
        <v>89</v>
      </c>
      <c r="O17" s="84" t="s">
        <v>27</v>
      </c>
    </row>
    <row r="18" spans="1:15" ht="15.75" customHeight="1" x14ac:dyDescent="0.2">
      <c r="A18" s="75">
        <v>1</v>
      </c>
      <c r="B18" s="76" t="s">
        <v>68</v>
      </c>
      <c r="C18" s="88">
        <v>1</v>
      </c>
      <c r="D18" s="12">
        <v>5</v>
      </c>
      <c r="E18" s="89">
        <v>12</v>
      </c>
      <c r="F18" s="18"/>
      <c r="G18" s="18"/>
      <c r="H18" s="127">
        <v>0</v>
      </c>
      <c r="I18" s="128">
        <v>0</v>
      </c>
      <c r="J18" s="98">
        <f>SUM(C18:E18)</f>
        <v>18</v>
      </c>
      <c r="K18" s="401">
        <f>SUM(C18:I18)</f>
        <v>18</v>
      </c>
      <c r="L18" s="101">
        <v>1</v>
      </c>
      <c r="M18" s="181">
        <v>18</v>
      </c>
      <c r="N18" s="176">
        <f t="shared" si="0"/>
        <v>0</v>
      </c>
      <c r="O18" s="180">
        <f t="shared" si="1"/>
        <v>0</v>
      </c>
    </row>
    <row r="19" spans="1:15" ht="15.75" customHeight="1" x14ac:dyDescent="0.2">
      <c r="A19" s="71"/>
      <c r="B19" s="73" t="s">
        <v>23</v>
      </c>
      <c r="C19" s="408">
        <f t="shared" ref="C19:E19" si="6">SUM(C18:C18)</f>
        <v>1</v>
      </c>
      <c r="D19" s="405">
        <f t="shared" si="6"/>
        <v>5</v>
      </c>
      <c r="E19" s="428">
        <f t="shared" si="6"/>
        <v>12</v>
      </c>
      <c r="F19" s="107"/>
      <c r="G19" s="107"/>
      <c r="H19" s="408">
        <f>SUM(H18:H18)</f>
        <v>0</v>
      </c>
      <c r="I19" s="406">
        <f>SUM(I18:I18)</f>
        <v>0</v>
      </c>
      <c r="J19" s="406">
        <f>SUM(J18:J18)</f>
        <v>18</v>
      </c>
      <c r="K19" s="403">
        <f>SUM(K18:K18)</f>
        <v>18</v>
      </c>
      <c r="L19" s="102"/>
      <c r="M19" s="168">
        <v>18</v>
      </c>
      <c r="N19" s="166">
        <f t="shared" si="0"/>
        <v>0</v>
      </c>
      <c r="O19" s="199">
        <f t="shared" si="1"/>
        <v>0</v>
      </c>
    </row>
    <row r="20" spans="1:15" ht="15.75" customHeight="1" thickBot="1" x14ac:dyDescent="0.25">
      <c r="A20" s="130"/>
      <c r="B20" s="120" t="s">
        <v>27</v>
      </c>
      <c r="C20" s="407">
        <f>C19/$K19*100</f>
        <v>5.5555555555555554</v>
      </c>
      <c r="D20" s="294">
        <f>D19/$K19*100</f>
        <v>27.777777777777779</v>
      </c>
      <c r="E20" s="404">
        <f>E19/$K19*100</f>
        <v>66.666666666666657</v>
      </c>
      <c r="F20" s="108"/>
      <c r="G20" s="108"/>
      <c r="H20" s="407">
        <f>H19/$K19*100</f>
        <v>0</v>
      </c>
      <c r="I20" s="364">
        <f>I19/$K19*100</f>
        <v>0</v>
      </c>
      <c r="J20" s="364">
        <f>J19/$K19*100</f>
        <v>100</v>
      </c>
      <c r="K20" s="404">
        <f>K19/$K19*100</f>
        <v>100</v>
      </c>
      <c r="L20" s="121"/>
      <c r="M20" s="267"/>
      <c r="N20" s="241"/>
      <c r="O20" s="242"/>
    </row>
    <row r="21" spans="1:15" ht="15.75" customHeight="1" thickBot="1" x14ac:dyDescent="0.25">
      <c r="A21" s="79" t="s">
        <v>11</v>
      </c>
      <c r="B21" s="79" t="s">
        <v>69</v>
      </c>
      <c r="C21" s="86" t="s">
        <v>12</v>
      </c>
      <c r="D21" s="81" t="s">
        <v>13</v>
      </c>
      <c r="E21" s="81" t="s">
        <v>14</v>
      </c>
      <c r="F21" s="87" t="s">
        <v>15</v>
      </c>
      <c r="G21" s="18"/>
      <c r="H21" s="93" t="s">
        <v>18</v>
      </c>
      <c r="I21" s="84" t="s">
        <v>19</v>
      </c>
      <c r="J21" s="97" t="s">
        <v>20</v>
      </c>
      <c r="K21" s="97" t="s">
        <v>21</v>
      </c>
      <c r="L21" s="177"/>
      <c r="M21" s="85" t="s">
        <v>121</v>
      </c>
      <c r="N21" s="82" t="s">
        <v>89</v>
      </c>
      <c r="O21" s="84" t="s">
        <v>27</v>
      </c>
    </row>
    <row r="22" spans="1:15" ht="15.75" customHeight="1" x14ac:dyDescent="0.2">
      <c r="A22" s="75">
        <v>1</v>
      </c>
      <c r="B22" s="76" t="s">
        <v>70</v>
      </c>
      <c r="C22" s="88">
        <v>23</v>
      </c>
      <c r="D22" s="12">
        <v>1</v>
      </c>
      <c r="E22" s="12">
        <v>29</v>
      </c>
      <c r="F22" s="89">
        <v>2</v>
      </c>
      <c r="G22" s="18"/>
      <c r="H22" s="127">
        <v>0</v>
      </c>
      <c r="I22" s="95">
        <v>0</v>
      </c>
      <c r="J22" s="98">
        <f>SUM(C22:F22)</f>
        <v>55</v>
      </c>
      <c r="K22" s="417">
        <f>SUM(C22:I22)</f>
        <v>55</v>
      </c>
      <c r="L22" s="98">
        <v>1</v>
      </c>
      <c r="M22" s="181">
        <v>44</v>
      </c>
      <c r="N22" s="176">
        <f t="shared" si="0"/>
        <v>11</v>
      </c>
      <c r="O22" s="179">
        <f t="shared" si="1"/>
        <v>25</v>
      </c>
    </row>
    <row r="23" spans="1:15" ht="15.75" customHeight="1" x14ac:dyDescent="0.2">
      <c r="A23" s="71"/>
      <c r="B23" s="111" t="s">
        <v>23</v>
      </c>
      <c r="C23" s="408">
        <f t="shared" ref="C23:F23" si="7">SUM(C22:C22)</f>
        <v>23</v>
      </c>
      <c r="D23" s="405">
        <f t="shared" si="7"/>
        <v>1</v>
      </c>
      <c r="E23" s="405">
        <f t="shared" si="7"/>
        <v>29</v>
      </c>
      <c r="F23" s="579">
        <f t="shared" si="7"/>
        <v>2</v>
      </c>
      <c r="G23" s="107"/>
      <c r="H23" s="408">
        <f>SUM(H22:H22)</f>
        <v>0</v>
      </c>
      <c r="I23" s="405">
        <f>SUM(I22:I22)</f>
        <v>0</v>
      </c>
      <c r="J23" s="405">
        <f>SUM(J22:J22)</f>
        <v>55</v>
      </c>
      <c r="K23" s="590">
        <f>SUM(K22:K22)</f>
        <v>55</v>
      </c>
      <c r="L23" s="102"/>
      <c r="M23" s="168">
        <v>44</v>
      </c>
      <c r="N23" s="166">
        <f t="shared" si="0"/>
        <v>11</v>
      </c>
      <c r="O23" s="184">
        <f t="shared" si="1"/>
        <v>25</v>
      </c>
    </row>
    <row r="24" spans="1:15" ht="15.75" customHeight="1" thickBot="1" x14ac:dyDescent="0.25">
      <c r="A24" s="130"/>
      <c r="B24" s="257" t="s">
        <v>27</v>
      </c>
      <c r="C24" s="407">
        <f>C23/$K23*100</f>
        <v>41.818181818181813</v>
      </c>
      <c r="D24" s="294">
        <f>D23/$K23*100</f>
        <v>1.8181818181818181</v>
      </c>
      <c r="E24" s="294">
        <f>E23/$K23*100</f>
        <v>52.72727272727272</v>
      </c>
      <c r="F24" s="237">
        <f>F23/$K23*100</f>
        <v>3.6363636363636362</v>
      </c>
      <c r="G24" s="108"/>
      <c r="H24" s="407">
        <f>H23/$K23*100</f>
        <v>0</v>
      </c>
      <c r="I24" s="294">
        <f>I23/$K23*100</f>
        <v>0</v>
      </c>
      <c r="J24" s="294">
        <f>J23/$K23*100</f>
        <v>100</v>
      </c>
      <c r="K24" s="404">
        <f>K23/$K23*100</f>
        <v>100</v>
      </c>
      <c r="L24" s="121"/>
      <c r="M24" s="267"/>
      <c r="N24" s="241"/>
      <c r="O24" s="242"/>
    </row>
    <row r="25" spans="1:15" ht="15.75" customHeight="1" thickBot="1" x14ac:dyDescent="0.25">
      <c r="A25" s="79" t="s">
        <v>11</v>
      </c>
      <c r="B25" s="79" t="s">
        <v>71</v>
      </c>
      <c r="C25" s="86" t="s">
        <v>12</v>
      </c>
      <c r="D25" s="81" t="s">
        <v>13</v>
      </c>
      <c r="E25" s="81" t="s">
        <v>14</v>
      </c>
      <c r="F25" s="81" t="s">
        <v>15</v>
      </c>
      <c r="G25" s="260"/>
      <c r="H25" s="93" t="s">
        <v>18</v>
      </c>
      <c r="I25" s="84" t="s">
        <v>19</v>
      </c>
      <c r="J25" s="97" t="s">
        <v>20</v>
      </c>
      <c r="K25" s="97" t="s">
        <v>21</v>
      </c>
      <c r="L25" s="177"/>
      <c r="M25" s="85" t="s">
        <v>121</v>
      </c>
      <c r="N25" s="82" t="s">
        <v>89</v>
      </c>
      <c r="O25" s="84" t="s">
        <v>27</v>
      </c>
    </row>
    <row r="26" spans="1:15" ht="15.75" customHeight="1" x14ac:dyDescent="0.2">
      <c r="A26" s="71">
        <v>1</v>
      </c>
      <c r="B26" s="73" t="s">
        <v>72</v>
      </c>
      <c r="C26" s="90">
        <v>37</v>
      </c>
      <c r="D26" s="5">
        <v>17</v>
      </c>
      <c r="E26" s="5">
        <v>12</v>
      </c>
      <c r="F26" s="5">
        <v>8</v>
      </c>
      <c r="G26" s="273"/>
      <c r="H26" s="68">
        <v>0</v>
      </c>
      <c r="I26" s="126">
        <v>0</v>
      </c>
      <c r="J26" s="71">
        <f>SUM(C26:G26)</f>
        <v>74</v>
      </c>
      <c r="K26" s="401">
        <f>SUM(C26:I26)</f>
        <v>74</v>
      </c>
      <c r="L26" s="102">
        <v>1</v>
      </c>
      <c r="M26" s="168">
        <v>58</v>
      </c>
      <c r="N26" s="166">
        <f t="shared" si="0"/>
        <v>16</v>
      </c>
      <c r="O26" s="184">
        <f t="shared" si="1"/>
        <v>27.586206896551722</v>
      </c>
    </row>
    <row r="27" spans="1:15" ht="15.75" customHeight="1" x14ac:dyDescent="0.2">
      <c r="A27" s="71"/>
      <c r="B27" s="73" t="s">
        <v>23</v>
      </c>
      <c r="C27" s="408">
        <f>SUM(C26:C26)</f>
        <v>37</v>
      </c>
      <c r="D27" s="406">
        <f>SUM(D26:D26)</f>
        <v>17</v>
      </c>
      <c r="E27" s="406">
        <f>SUM(E26:E26)</f>
        <v>12</v>
      </c>
      <c r="F27" s="428">
        <f>SUM(F26:F26)</f>
        <v>8</v>
      </c>
      <c r="G27" s="261"/>
      <c r="H27" s="408">
        <f>SUM(H26:H26)</f>
        <v>0</v>
      </c>
      <c r="I27" s="405">
        <f>SUM(I26:I26)</f>
        <v>0</v>
      </c>
      <c r="J27" s="405">
        <f>SUM(J26:J26)</f>
        <v>74</v>
      </c>
      <c r="K27" s="590">
        <f>SUM(K26:K26)</f>
        <v>74</v>
      </c>
      <c r="L27" s="102"/>
      <c r="M27" s="168">
        <v>58</v>
      </c>
      <c r="N27" s="166">
        <f t="shared" si="0"/>
        <v>16</v>
      </c>
      <c r="O27" s="184">
        <f t="shared" si="1"/>
        <v>27.586206896551722</v>
      </c>
    </row>
    <row r="28" spans="1:15" ht="15.75" customHeight="1" thickBot="1" x14ac:dyDescent="0.25">
      <c r="A28" s="130"/>
      <c r="B28" s="120" t="s">
        <v>27</v>
      </c>
      <c r="C28" s="407">
        <f>C27/$K27*100</f>
        <v>50</v>
      </c>
      <c r="D28" s="364">
        <f>D27/$K27*100</f>
        <v>22.972972972972975</v>
      </c>
      <c r="E28" s="364">
        <f>E27/$K27*100</f>
        <v>16.216216216216218</v>
      </c>
      <c r="F28" s="450">
        <f>F27/$K27*100</f>
        <v>10.810810810810811</v>
      </c>
      <c r="G28" s="274"/>
      <c r="H28" s="407">
        <f>H27/$K27*100</f>
        <v>0</v>
      </c>
      <c r="I28" s="294">
        <f>I27/$K27*100</f>
        <v>0</v>
      </c>
      <c r="J28" s="369">
        <f>J27/$K27*100</f>
        <v>100</v>
      </c>
      <c r="K28" s="404">
        <f>K27/$K27*100</f>
        <v>100</v>
      </c>
      <c r="L28" s="121"/>
      <c r="M28" s="267"/>
      <c r="N28" s="241"/>
      <c r="O28" s="242"/>
    </row>
    <row r="29" spans="1:15" ht="15.75" customHeight="1" thickBot="1" x14ac:dyDescent="0.25">
      <c r="A29" s="79" t="s">
        <v>11</v>
      </c>
      <c r="B29" s="79" t="s">
        <v>73</v>
      </c>
      <c r="C29" s="86" t="s">
        <v>12</v>
      </c>
      <c r="D29" s="81" t="s">
        <v>13</v>
      </c>
      <c r="E29" s="87" t="s">
        <v>14</v>
      </c>
      <c r="F29" s="18"/>
      <c r="G29" s="18"/>
      <c r="H29" s="93" t="s">
        <v>18</v>
      </c>
      <c r="I29" s="84" t="s">
        <v>19</v>
      </c>
      <c r="J29" s="97" t="s">
        <v>20</v>
      </c>
      <c r="K29" s="97" t="s">
        <v>21</v>
      </c>
      <c r="L29" s="177"/>
      <c r="M29" s="85" t="s">
        <v>121</v>
      </c>
      <c r="N29" s="82" t="s">
        <v>89</v>
      </c>
      <c r="O29" s="84" t="s">
        <v>27</v>
      </c>
    </row>
    <row r="30" spans="1:15" ht="15.75" customHeight="1" x14ac:dyDescent="0.2">
      <c r="A30" s="75">
        <v>1</v>
      </c>
      <c r="B30" s="76" t="s">
        <v>74</v>
      </c>
      <c r="C30" s="88">
        <v>2</v>
      </c>
      <c r="D30" s="12">
        <v>37</v>
      </c>
      <c r="E30" s="89">
        <v>1</v>
      </c>
      <c r="F30" s="162"/>
      <c r="G30" s="162"/>
      <c r="H30" s="94">
        <v>0</v>
      </c>
      <c r="I30" s="128">
        <v>0</v>
      </c>
      <c r="J30" s="75">
        <f>SUM(C30:F30)</f>
        <v>40</v>
      </c>
      <c r="K30" s="401">
        <f>SUM(C30:I30)</f>
        <v>40</v>
      </c>
      <c r="L30" s="101">
        <v>1</v>
      </c>
      <c r="M30" s="181">
        <v>41</v>
      </c>
      <c r="N30" s="176">
        <f t="shared" si="0"/>
        <v>-1</v>
      </c>
      <c r="O30" s="179">
        <f t="shared" si="1"/>
        <v>-2.4390243902439024</v>
      </c>
    </row>
    <row r="31" spans="1:15" ht="15.75" customHeight="1" x14ac:dyDescent="0.2">
      <c r="A31" s="71"/>
      <c r="B31" s="73" t="s">
        <v>23</v>
      </c>
      <c r="C31" s="408">
        <f t="shared" ref="C31:E31" si="8">SUM(C30:C30)</f>
        <v>2</v>
      </c>
      <c r="D31" s="406">
        <f t="shared" si="8"/>
        <v>37</v>
      </c>
      <c r="E31" s="428">
        <f t="shared" si="8"/>
        <v>1</v>
      </c>
      <c r="F31" s="107"/>
      <c r="G31" s="107"/>
      <c r="H31" s="408">
        <f>SUM(H30:H30)</f>
        <v>0</v>
      </c>
      <c r="I31" s="405">
        <f>SUM(I30:I30)</f>
        <v>0</v>
      </c>
      <c r="J31" s="405">
        <f>SUM(J30:J30)</f>
        <v>40</v>
      </c>
      <c r="K31" s="357">
        <f>SUM(K30:K30)</f>
        <v>40</v>
      </c>
      <c r="L31" s="102"/>
      <c r="M31" s="168">
        <v>41</v>
      </c>
      <c r="N31" s="166">
        <f t="shared" si="0"/>
        <v>-1</v>
      </c>
      <c r="O31" s="184">
        <f t="shared" si="1"/>
        <v>-2.4390243902439024</v>
      </c>
    </row>
    <row r="32" spans="1:15" ht="15.75" customHeight="1" thickBot="1" x14ac:dyDescent="0.25">
      <c r="A32" s="130"/>
      <c r="B32" s="120" t="s">
        <v>27</v>
      </c>
      <c r="C32" s="407">
        <f>C31/$K31*100</f>
        <v>5</v>
      </c>
      <c r="D32" s="364">
        <f>D31/$K31*100</f>
        <v>92.5</v>
      </c>
      <c r="E32" s="404">
        <f>E31/$K31*100</f>
        <v>2.5</v>
      </c>
      <c r="F32" s="108"/>
      <c r="G32" s="108"/>
      <c r="H32" s="407">
        <f>H31/$K31*100</f>
        <v>0</v>
      </c>
      <c r="I32" s="294">
        <f>I31/$K31*100</f>
        <v>0</v>
      </c>
      <c r="J32" s="294">
        <f>J31/$K31*100</f>
        <v>100</v>
      </c>
      <c r="K32" s="404">
        <f>K31/$K31*100</f>
        <v>100</v>
      </c>
      <c r="L32" s="121"/>
      <c r="M32" s="267"/>
      <c r="N32" s="241"/>
      <c r="O32" s="242"/>
    </row>
    <row r="33" spans="1:15" ht="15.75" customHeight="1" thickBot="1" x14ac:dyDescent="0.25">
      <c r="A33" s="79" t="s">
        <v>11</v>
      </c>
      <c r="B33" s="79" t="s">
        <v>75</v>
      </c>
      <c r="C33" s="86" t="s">
        <v>12</v>
      </c>
      <c r="D33" s="81" t="s">
        <v>13</v>
      </c>
      <c r="E33" s="81" t="s">
        <v>14</v>
      </c>
      <c r="F33" s="81" t="s">
        <v>15</v>
      </c>
      <c r="G33" s="87" t="s">
        <v>16</v>
      </c>
      <c r="H33" s="93" t="s">
        <v>18</v>
      </c>
      <c r="I33" s="84" t="s">
        <v>19</v>
      </c>
      <c r="J33" s="97" t="s">
        <v>20</v>
      </c>
      <c r="K33" s="97" t="s">
        <v>21</v>
      </c>
      <c r="L33" s="177"/>
      <c r="M33" s="85" t="s">
        <v>121</v>
      </c>
      <c r="N33" s="82" t="s">
        <v>89</v>
      </c>
      <c r="O33" s="84" t="s">
        <v>27</v>
      </c>
    </row>
    <row r="34" spans="1:15" ht="15.75" customHeight="1" x14ac:dyDescent="0.2">
      <c r="A34" s="75">
        <v>1</v>
      </c>
      <c r="B34" s="76" t="s">
        <v>76</v>
      </c>
      <c r="C34" s="88">
        <v>4</v>
      </c>
      <c r="D34" s="12">
        <v>4</v>
      </c>
      <c r="E34" s="12">
        <v>1</v>
      </c>
      <c r="F34" s="12">
        <v>3</v>
      </c>
      <c r="G34" s="89">
        <v>2</v>
      </c>
      <c r="H34" s="94">
        <v>0</v>
      </c>
      <c r="I34" s="128">
        <v>0</v>
      </c>
      <c r="J34" s="75">
        <f>SUM(C34:G34)</f>
        <v>14</v>
      </c>
      <c r="K34" s="401">
        <f>SUM(C34:I34)</f>
        <v>14</v>
      </c>
      <c r="L34" s="101">
        <v>1</v>
      </c>
      <c r="M34" s="181">
        <v>27</v>
      </c>
      <c r="N34" s="176">
        <f t="shared" si="0"/>
        <v>-13</v>
      </c>
      <c r="O34" s="179">
        <f t="shared" si="1"/>
        <v>-48.148148148148145</v>
      </c>
    </row>
    <row r="35" spans="1:15" ht="15.75" customHeight="1" x14ac:dyDescent="0.2">
      <c r="A35" s="71"/>
      <c r="B35" s="73" t="s">
        <v>23</v>
      </c>
      <c r="C35" s="408">
        <f t="shared" ref="C35:G35" si="9">SUM(C34:C34)</f>
        <v>4</v>
      </c>
      <c r="D35" s="406">
        <f t="shared" si="9"/>
        <v>4</v>
      </c>
      <c r="E35" s="406">
        <f t="shared" si="9"/>
        <v>1</v>
      </c>
      <c r="F35" s="406">
        <f t="shared" si="9"/>
        <v>3</v>
      </c>
      <c r="G35" s="406">
        <f t="shared" si="9"/>
        <v>2</v>
      </c>
      <c r="H35" s="406">
        <f>SUM(H34:H34)</f>
        <v>0</v>
      </c>
      <c r="I35" s="406">
        <f>SUM(I34:I34)</f>
        <v>0</v>
      </c>
      <c r="J35" s="406">
        <f>SUM(J34:J34)</f>
        <v>14</v>
      </c>
      <c r="K35" s="403">
        <f>SUM(K34:K34)</f>
        <v>14</v>
      </c>
      <c r="L35" s="102"/>
      <c r="M35" s="168">
        <v>27</v>
      </c>
      <c r="N35" s="166">
        <f t="shared" si="0"/>
        <v>-13</v>
      </c>
      <c r="O35" s="184">
        <f t="shared" si="1"/>
        <v>-48.148148148148145</v>
      </c>
    </row>
    <row r="36" spans="1:15" ht="15.75" customHeight="1" thickBot="1" x14ac:dyDescent="0.25">
      <c r="A36" s="130"/>
      <c r="B36" s="120"/>
      <c r="C36" s="407">
        <f t="shared" ref="C36:K36" si="10">C35/$K35*100</f>
        <v>28.571428571428569</v>
      </c>
      <c r="D36" s="364">
        <f t="shared" si="10"/>
        <v>28.571428571428569</v>
      </c>
      <c r="E36" s="364">
        <f t="shared" si="10"/>
        <v>7.1428571428571423</v>
      </c>
      <c r="F36" s="364">
        <f t="shared" si="10"/>
        <v>21.428571428571427</v>
      </c>
      <c r="G36" s="364">
        <f t="shared" si="10"/>
        <v>14.285714285714285</v>
      </c>
      <c r="H36" s="364">
        <f t="shared" si="10"/>
        <v>0</v>
      </c>
      <c r="I36" s="364">
        <f t="shared" si="10"/>
        <v>0</v>
      </c>
      <c r="J36" s="364">
        <f t="shared" si="10"/>
        <v>100</v>
      </c>
      <c r="K36" s="404">
        <f t="shared" si="10"/>
        <v>100</v>
      </c>
      <c r="L36" s="121"/>
      <c r="M36" s="267"/>
      <c r="N36" s="241"/>
      <c r="O36" s="242"/>
    </row>
    <row r="37" spans="1:15" ht="15.75" customHeight="1" thickBot="1" x14ac:dyDescent="0.25">
      <c r="A37" s="79" t="s">
        <v>11</v>
      </c>
      <c r="B37" s="151" t="s">
        <v>77</v>
      </c>
      <c r="C37" s="86" t="s">
        <v>12</v>
      </c>
      <c r="D37" s="81" t="s">
        <v>13</v>
      </c>
      <c r="E37" s="81" t="s">
        <v>14</v>
      </c>
      <c r="F37" s="81" t="s">
        <v>15</v>
      </c>
      <c r="G37" s="87" t="s">
        <v>16</v>
      </c>
      <c r="H37" s="93" t="s">
        <v>18</v>
      </c>
      <c r="I37" s="84" t="s">
        <v>19</v>
      </c>
      <c r="J37" s="97" t="s">
        <v>20</v>
      </c>
      <c r="K37" s="97" t="s">
        <v>21</v>
      </c>
      <c r="L37" s="177"/>
      <c r="M37" s="85" t="s">
        <v>121</v>
      </c>
      <c r="N37" s="82" t="s">
        <v>89</v>
      </c>
      <c r="O37" s="84" t="s">
        <v>27</v>
      </c>
    </row>
    <row r="38" spans="1:15" ht="15.75" customHeight="1" x14ac:dyDescent="0.2">
      <c r="A38" s="75">
        <v>1</v>
      </c>
      <c r="B38" s="76" t="s">
        <v>78</v>
      </c>
      <c r="C38" s="88">
        <v>6</v>
      </c>
      <c r="D38" s="12">
        <v>1</v>
      </c>
      <c r="E38" s="12">
        <v>0</v>
      </c>
      <c r="F38" s="12">
        <v>23</v>
      </c>
      <c r="G38" s="89">
        <v>4</v>
      </c>
      <c r="H38" s="94">
        <v>0</v>
      </c>
      <c r="I38" s="128">
        <v>0</v>
      </c>
      <c r="J38" s="75">
        <f>SUM(C38:G38)</f>
        <v>34</v>
      </c>
      <c r="K38" s="401">
        <f>SUM(C38:I38)</f>
        <v>34</v>
      </c>
      <c r="L38" s="101">
        <v>1</v>
      </c>
      <c r="M38" s="181">
        <v>32</v>
      </c>
      <c r="N38" s="176">
        <f t="shared" si="0"/>
        <v>2</v>
      </c>
      <c r="O38" s="179">
        <f t="shared" si="1"/>
        <v>6.25</v>
      </c>
    </row>
    <row r="39" spans="1:15" ht="15.75" customHeight="1" x14ac:dyDescent="0.2">
      <c r="A39" s="109"/>
      <c r="B39" s="73" t="s">
        <v>23</v>
      </c>
      <c r="C39" s="408">
        <f t="shared" ref="C39:G39" si="11">SUM(C38:C38)</f>
        <v>6</v>
      </c>
      <c r="D39" s="405">
        <f t="shared" si="11"/>
        <v>1</v>
      </c>
      <c r="E39" s="405">
        <f t="shared" si="11"/>
        <v>0</v>
      </c>
      <c r="F39" s="405">
        <f t="shared" si="11"/>
        <v>23</v>
      </c>
      <c r="G39" s="405">
        <f t="shared" si="11"/>
        <v>4</v>
      </c>
      <c r="H39" s="612">
        <f>SUM(H38:H38)</f>
        <v>0</v>
      </c>
      <c r="I39" s="612">
        <f>SUM(I38:I38)</f>
        <v>0</v>
      </c>
      <c r="J39" s="612">
        <f>SUM(J38:J38)</f>
        <v>34</v>
      </c>
      <c r="K39" s="615">
        <f>SUM(K38:K38)</f>
        <v>34</v>
      </c>
      <c r="L39" s="245"/>
      <c r="M39" s="168">
        <v>32</v>
      </c>
      <c r="N39" s="166">
        <f t="shared" si="0"/>
        <v>2</v>
      </c>
      <c r="O39" s="184">
        <f t="shared" si="1"/>
        <v>6.25</v>
      </c>
    </row>
    <row r="40" spans="1:15" ht="15.75" customHeight="1" thickBot="1" x14ac:dyDescent="0.25">
      <c r="A40" s="71"/>
      <c r="B40" s="73"/>
      <c r="C40" s="407">
        <f t="shared" ref="C40:K40" si="12">C39/$K39*100</f>
        <v>17.647058823529413</v>
      </c>
      <c r="D40" s="294">
        <f t="shared" si="12"/>
        <v>2.9411764705882351</v>
      </c>
      <c r="E40" s="294">
        <f t="shared" si="12"/>
        <v>0</v>
      </c>
      <c r="F40" s="294">
        <f t="shared" si="12"/>
        <v>67.64705882352942</v>
      </c>
      <c r="G40" s="294">
        <f t="shared" si="12"/>
        <v>11.76470588235294</v>
      </c>
      <c r="H40" s="613">
        <f t="shared" si="12"/>
        <v>0</v>
      </c>
      <c r="I40" s="613">
        <f t="shared" si="12"/>
        <v>0</v>
      </c>
      <c r="J40" s="613">
        <f t="shared" si="12"/>
        <v>100</v>
      </c>
      <c r="K40" s="614">
        <f t="shared" si="12"/>
        <v>100</v>
      </c>
      <c r="L40" s="245"/>
      <c r="M40" s="168"/>
      <c r="N40" s="166"/>
      <c r="O40" s="199"/>
    </row>
    <row r="41" spans="1:15" ht="15.75" customHeight="1" thickBot="1" x14ac:dyDescent="0.3">
      <c r="A41" s="231"/>
      <c r="B41" s="231"/>
      <c r="C41" s="164"/>
      <c r="D41" s="164"/>
      <c r="E41" s="164"/>
      <c r="F41" s="164"/>
      <c r="G41" s="164"/>
      <c r="H41" s="234"/>
      <c r="I41" s="235"/>
      <c r="J41" s="231"/>
      <c r="K41" s="231"/>
      <c r="L41" s="263" t="s">
        <v>80</v>
      </c>
      <c r="M41" s="85" t="s">
        <v>121</v>
      </c>
      <c r="N41" s="82" t="s">
        <v>89</v>
      </c>
      <c r="O41" s="84" t="s">
        <v>27</v>
      </c>
    </row>
    <row r="42" spans="1:15" ht="15.75" customHeight="1" x14ac:dyDescent="0.25">
      <c r="A42" s="231"/>
      <c r="B42" s="231"/>
      <c r="C42" s="2" t="s">
        <v>23</v>
      </c>
      <c r="D42" s="2"/>
      <c r="E42" s="2"/>
      <c r="F42" s="3"/>
      <c r="G42" s="3"/>
      <c r="H42" s="285">
        <f>SUM(H39,H35,H31,H27,H23,H19,H15,H11,H7,H3)</f>
        <v>0</v>
      </c>
      <c r="I42" s="11">
        <f>SUM(I39,I35,I31,I27,I23,I19,I15,I11,I7,I3)</f>
        <v>0</v>
      </c>
      <c r="J42" s="11">
        <f>SUM(J39,J35,J31,J27,J23,J19,J15,J11,J7,J3)</f>
        <v>359</v>
      </c>
      <c r="K42" s="437">
        <f>SUM(K39,K35,K31,K27,K23,K19,K15,K11,K7,K3)</f>
        <v>359</v>
      </c>
      <c r="L42" s="264">
        <f>SUM(L2:L38)</f>
        <v>10</v>
      </c>
      <c r="M42" s="181">
        <v>389</v>
      </c>
      <c r="N42" s="176">
        <f t="shared" si="0"/>
        <v>-30</v>
      </c>
      <c r="O42" s="179">
        <f t="shared" si="1"/>
        <v>-7.7120822622107967</v>
      </c>
    </row>
    <row r="43" spans="1:15" ht="15.75" customHeight="1" thickBot="1" x14ac:dyDescent="0.3">
      <c r="A43" s="272"/>
      <c r="B43" s="272"/>
      <c r="C43" s="270" t="s">
        <v>27</v>
      </c>
      <c r="D43" s="270"/>
      <c r="E43" s="270"/>
      <c r="F43" s="271"/>
      <c r="G43" s="271"/>
      <c r="H43" s="616">
        <f>H42/$K42*100</f>
        <v>0</v>
      </c>
      <c r="I43" s="364">
        <f>I42/$K42*100</f>
        <v>0</v>
      </c>
      <c r="J43" s="364">
        <f>J42/$K42*100</f>
        <v>100</v>
      </c>
      <c r="K43" s="427">
        <f>K42/$K42*100</f>
        <v>100</v>
      </c>
      <c r="L43" s="265">
        <f>L42/10*100</f>
        <v>100</v>
      </c>
      <c r="M43" s="277"/>
      <c r="N43" s="238"/>
      <c r="O43" s="2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170" zoomScaleNormal="170" workbookViewId="0">
      <selection activeCell="D2" sqref="D2"/>
    </sheetView>
  </sheetViews>
  <sheetFormatPr baseColWidth="10" defaultRowHeight="12.75" x14ac:dyDescent="0.2"/>
  <cols>
    <col min="1" max="1" width="9.7109375" customWidth="1"/>
    <col min="2" max="2" width="9" customWidth="1"/>
    <col min="3" max="3" width="9.7109375" customWidth="1"/>
    <col min="5" max="5" width="9.7109375" customWidth="1"/>
    <col min="7" max="7" width="13.28515625" customWidth="1"/>
    <col min="11" max="11" width="14.85546875" customWidth="1"/>
  </cols>
  <sheetData>
    <row r="1" spans="1:18" ht="15" customHeight="1" thickBot="1" x14ac:dyDescent="0.25">
      <c r="A1" s="658" t="s">
        <v>85</v>
      </c>
      <c r="B1" s="659"/>
      <c r="C1" s="658" t="s">
        <v>86</v>
      </c>
      <c r="D1" s="659"/>
      <c r="E1" s="658" t="s">
        <v>79</v>
      </c>
      <c r="F1" s="659"/>
      <c r="G1" s="658" t="s">
        <v>103</v>
      </c>
      <c r="H1" s="659"/>
      <c r="I1" s="206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15" customHeight="1" x14ac:dyDescent="0.2">
      <c r="A2" s="191" t="s">
        <v>25</v>
      </c>
      <c r="B2" s="192">
        <f>SUM(Comunal!C146)</f>
        <v>19126</v>
      </c>
      <c r="C2" s="191" t="s">
        <v>25</v>
      </c>
      <c r="D2" s="188">
        <f>SUM('Adulto Sectorial'!M102)</f>
        <v>19167</v>
      </c>
      <c r="E2" s="191" t="s">
        <v>25</v>
      </c>
      <c r="F2" s="188">
        <f>SUM('Infantil Sectorial'!L112)</f>
        <v>4381</v>
      </c>
      <c r="G2" s="191" t="s">
        <v>25</v>
      </c>
      <c r="H2" s="213">
        <f>D2+F2</f>
        <v>23548</v>
      </c>
      <c r="I2" s="208"/>
      <c r="J2" s="207"/>
      <c r="K2" s="207"/>
      <c r="L2" s="207"/>
      <c r="M2" s="134"/>
      <c r="N2" s="134"/>
      <c r="O2" s="208"/>
      <c r="P2" s="209"/>
      <c r="Q2" s="209"/>
      <c r="R2" s="209"/>
    </row>
    <row r="3" spans="1:18" ht="15" customHeight="1" x14ac:dyDescent="0.2">
      <c r="A3" s="187" t="s">
        <v>139</v>
      </c>
      <c r="B3" s="188">
        <v>18039</v>
      </c>
      <c r="C3" s="187" t="s">
        <v>139</v>
      </c>
      <c r="D3" s="188">
        <v>18044</v>
      </c>
      <c r="E3" s="187" t="s">
        <v>139</v>
      </c>
      <c r="F3" s="188">
        <v>4495</v>
      </c>
      <c r="G3" s="187" t="s">
        <v>139</v>
      </c>
      <c r="H3" s="213">
        <v>22539</v>
      </c>
      <c r="I3" s="165"/>
      <c r="J3" s="207"/>
      <c r="K3" s="165"/>
      <c r="L3" s="165"/>
      <c r="M3" s="165"/>
      <c r="N3" s="165"/>
      <c r="O3" s="208"/>
      <c r="P3" s="165"/>
      <c r="Q3" s="165"/>
      <c r="R3" s="165"/>
    </row>
    <row r="4" spans="1:18" ht="15" customHeight="1" x14ac:dyDescent="0.2">
      <c r="A4" s="187" t="s">
        <v>102</v>
      </c>
      <c r="B4" s="188">
        <f>B2-B3</f>
        <v>1087</v>
      </c>
      <c r="C4" s="187" t="s">
        <v>102</v>
      </c>
      <c r="D4" s="188">
        <f>D2-D3</f>
        <v>1123</v>
      </c>
      <c r="E4" s="187" t="s">
        <v>102</v>
      </c>
      <c r="F4" s="188">
        <f>F2-F3</f>
        <v>-114</v>
      </c>
      <c r="G4" s="187" t="s">
        <v>102</v>
      </c>
      <c r="H4" s="213">
        <f>H2-H3</f>
        <v>1009</v>
      </c>
      <c r="I4" s="206"/>
      <c r="J4" s="206"/>
      <c r="K4" s="206"/>
      <c r="L4" s="206"/>
      <c r="M4" s="165"/>
      <c r="N4" s="165"/>
      <c r="O4" s="165"/>
      <c r="P4" s="165"/>
      <c r="Q4" s="165"/>
      <c r="R4" s="165"/>
    </row>
    <row r="5" spans="1:18" ht="15" customHeight="1" thickBot="1" x14ac:dyDescent="0.25">
      <c r="A5" s="193" t="s">
        <v>27</v>
      </c>
      <c r="B5" s="194">
        <f>(B4/B3)*100</f>
        <v>6.0258329175674925</v>
      </c>
      <c r="C5" s="193" t="s">
        <v>27</v>
      </c>
      <c r="D5" s="194">
        <f>(D4/D3)*100</f>
        <v>6.2236754599866995</v>
      </c>
      <c r="E5" s="193" t="s">
        <v>27</v>
      </c>
      <c r="F5" s="194">
        <f>(F4/F3)*100</f>
        <v>-2.5361512791991099</v>
      </c>
      <c r="G5" s="193" t="s">
        <v>27</v>
      </c>
      <c r="H5" s="194">
        <f>(H4/H3)*100</f>
        <v>4.4766848573583564</v>
      </c>
      <c r="I5" s="208"/>
      <c r="J5" s="210"/>
      <c r="K5" s="210"/>
      <c r="L5" s="210"/>
      <c r="M5" s="165"/>
      <c r="N5" s="165"/>
      <c r="O5" s="165"/>
      <c r="P5" s="165"/>
      <c r="Q5" s="165"/>
      <c r="R5" s="165"/>
    </row>
    <row r="6" spans="1:18" ht="15" customHeight="1" x14ac:dyDescent="0.2">
      <c r="A6" s="195" t="s">
        <v>26</v>
      </c>
      <c r="B6" s="196">
        <f>SUM(Comunal!C147)</f>
        <v>1800</v>
      </c>
      <c r="C6" s="195" t="s">
        <v>26</v>
      </c>
      <c r="D6" s="190">
        <f>SUM('Adulto Rural'!K42)</f>
        <v>1820</v>
      </c>
      <c r="E6" s="195" t="s">
        <v>26</v>
      </c>
      <c r="F6" s="190">
        <f>SUM('Infantil Rural'!K42)</f>
        <v>359</v>
      </c>
      <c r="G6" s="195" t="s">
        <v>26</v>
      </c>
      <c r="H6" s="393">
        <f>D6+F6</f>
        <v>2179</v>
      </c>
      <c r="I6" s="211"/>
      <c r="J6" s="212"/>
      <c r="K6" s="212"/>
      <c r="L6" s="212"/>
      <c r="M6" s="165"/>
      <c r="N6" s="165"/>
      <c r="O6" s="165"/>
      <c r="P6" s="165"/>
      <c r="Q6" s="165"/>
      <c r="R6" s="165"/>
    </row>
    <row r="7" spans="1:18" ht="15" customHeight="1" x14ac:dyDescent="0.2">
      <c r="A7" s="189" t="s">
        <v>139</v>
      </c>
      <c r="B7" s="190">
        <v>1754</v>
      </c>
      <c r="C7" s="189" t="s">
        <v>139</v>
      </c>
      <c r="D7" s="190">
        <v>1748</v>
      </c>
      <c r="E7" s="189" t="s">
        <v>139</v>
      </c>
      <c r="F7" s="190">
        <v>389</v>
      </c>
      <c r="G7" s="189" t="s">
        <v>139</v>
      </c>
      <c r="H7" s="190">
        <v>2143</v>
      </c>
    </row>
    <row r="8" spans="1:18" ht="15" customHeight="1" x14ac:dyDescent="0.2">
      <c r="A8" s="189" t="s">
        <v>102</v>
      </c>
      <c r="B8" s="393">
        <f>B6-B7</f>
        <v>46</v>
      </c>
      <c r="C8" s="189" t="s">
        <v>102</v>
      </c>
      <c r="D8" s="190">
        <f>D6-D7</f>
        <v>72</v>
      </c>
      <c r="E8" s="189" t="s">
        <v>102</v>
      </c>
      <c r="F8" s="190">
        <f>F6-F7</f>
        <v>-30</v>
      </c>
      <c r="G8" s="189" t="s">
        <v>102</v>
      </c>
      <c r="H8" s="393">
        <f>H6-H7</f>
        <v>36</v>
      </c>
      <c r="I8" s="9"/>
      <c r="J8" s="9"/>
      <c r="K8" s="9"/>
      <c r="L8" s="9"/>
      <c r="M8" s="9"/>
      <c r="N8" s="9"/>
    </row>
    <row r="9" spans="1:18" ht="15" customHeight="1" thickBot="1" x14ac:dyDescent="0.25">
      <c r="A9" s="197" t="s">
        <v>27</v>
      </c>
      <c r="B9" s="198">
        <f>(B8/B7)*100</f>
        <v>2.6225769669327255</v>
      </c>
      <c r="C9" s="197" t="s">
        <v>27</v>
      </c>
      <c r="D9" s="198">
        <f>(D8/D7)*100</f>
        <v>4.1189931350114417</v>
      </c>
      <c r="E9" s="197" t="s">
        <v>27</v>
      </c>
      <c r="F9" s="198">
        <f>(F8/F7)*100</f>
        <v>-7.7120822622107967</v>
      </c>
      <c r="G9" s="197" t="s">
        <v>27</v>
      </c>
      <c r="H9" s="198">
        <f>(H8/H7)*100</f>
        <v>1.6798880074661688</v>
      </c>
      <c r="I9" s="214"/>
      <c r="J9" s="215"/>
      <c r="K9" s="216"/>
      <c r="L9" s="216"/>
      <c r="M9" s="216"/>
      <c r="N9" s="217"/>
    </row>
    <row r="10" spans="1:18" ht="15" customHeight="1" x14ac:dyDescent="0.2">
      <c r="A10" s="224" t="s">
        <v>21</v>
      </c>
      <c r="B10" s="225">
        <f>B2+B6</f>
        <v>20926</v>
      </c>
      <c r="C10" s="224" t="s">
        <v>21</v>
      </c>
      <c r="D10" s="225">
        <f>D2+D6</f>
        <v>20987</v>
      </c>
      <c r="E10" s="224" t="s">
        <v>21</v>
      </c>
      <c r="F10" s="225">
        <f>F2+F6</f>
        <v>4740</v>
      </c>
      <c r="G10" s="200" t="s">
        <v>21</v>
      </c>
      <c r="H10" s="201">
        <f>H2+H6</f>
        <v>25727</v>
      </c>
    </row>
    <row r="11" spans="1:18" ht="15" customHeight="1" x14ac:dyDescent="0.2">
      <c r="A11" s="226" t="s">
        <v>139</v>
      </c>
      <c r="B11" s="227">
        <f>SUM(B3,B7)</f>
        <v>19793</v>
      </c>
      <c r="C11" s="226" t="s">
        <v>139</v>
      </c>
      <c r="D11" s="227">
        <f>D3+D7</f>
        <v>19792</v>
      </c>
      <c r="E11" s="226" t="s">
        <v>139</v>
      </c>
      <c r="F11" s="227">
        <f>F3+F7</f>
        <v>4884</v>
      </c>
      <c r="G11" s="202" t="s">
        <v>139</v>
      </c>
      <c r="H11" s="203">
        <f>H3+H7</f>
        <v>24682</v>
      </c>
    </row>
    <row r="12" spans="1:18" ht="15" customHeight="1" x14ac:dyDescent="0.2">
      <c r="A12" s="226" t="s">
        <v>102</v>
      </c>
      <c r="B12" s="228">
        <f>B10-B11</f>
        <v>1133</v>
      </c>
      <c r="C12" s="226" t="s">
        <v>102</v>
      </c>
      <c r="D12" s="228">
        <f>D10-D11</f>
        <v>1195</v>
      </c>
      <c r="E12" s="226" t="s">
        <v>102</v>
      </c>
      <c r="F12" s="228">
        <f>F10-F11</f>
        <v>-144</v>
      </c>
      <c r="G12" s="202" t="s">
        <v>102</v>
      </c>
      <c r="H12" s="203">
        <f>H10-H11</f>
        <v>1045</v>
      </c>
    </row>
    <row r="13" spans="1:18" ht="15" customHeight="1" thickBot="1" x14ac:dyDescent="0.25">
      <c r="A13" s="229" t="s">
        <v>27</v>
      </c>
      <c r="B13" s="230">
        <f>(B12/B11)*100</f>
        <v>5.7242459455363006</v>
      </c>
      <c r="C13" s="229" t="s">
        <v>27</v>
      </c>
      <c r="D13" s="230">
        <f>(D12/D11)*100</f>
        <v>6.0377930476960389</v>
      </c>
      <c r="E13" s="229" t="s">
        <v>27</v>
      </c>
      <c r="F13" s="230">
        <f>(F12/F11)*100</f>
        <v>-2.9484029484029484</v>
      </c>
      <c r="G13" s="204" t="s">
        <v>27</v>
      </c>
      <c r="H13" s="205">
        <f>(H12/H11)*100</f>
        <v>4.233854630905113</v>
      </c>
    </row>
  </sheetData>
  <mergeCells count="4">
    <mergeCell ref="G1:H1"/>
    <mergeCell ref="A1:B1"/>
    <mergeCell ref="C1:D1"/>
    <mergeCell ref="E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Comunal</vt:lpstr>
      <vt:lpstr>Adulto Sectorial</vt:lpstr>
      <vt:lpstr>Adulto Territorial</vt:lpstr>
      <vt:lpstr>Infantil Sectorial</vt:lpstr>
      <vt:lpstr>Adulto Rural</vt:lpstr>
      <vt:lpstr>Infantil Rural</vt:lpstr>
      <vt:lpstr>Votación Total</vt:lpstr>
    </vt:vector>
  </TitlesOfParts>
  <Company>IMSA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dcontreras</dc:creator>
  <cp:lastModifiedBy>Dania Estrella Contreras Jimenez</cp:lastModifiedBy>
  <cp:lastPrinted>2011-11-04T19:34:27Z</cp:lastPrinted>
  <dcterms:created xsi:type="dcterms:W3CDTF">2011-09-02T13:10:32Z</dcterms:created>
  <dcterms:modified xsi:type="dcterms:W3CDTF">2017-10-16T14:23:15Z</dcterms:modified>
</cp:coreProperties>
</file>